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workbookProtection workbookAlgorithmName="SHA-512" workbookHashValue="E1Vo0M0dYFuHtKgWfwwI9VHupL4JkUZJvmyCy8Zme9PaX9qau+2BLyky4Ht7E8/asgtEby3RaNiAkgMJ28Pjgw==" workbookSaltValue="kFlc9mFitJ6yUsd/tFx2TA==" workbookSpinCount="100000" lockStructure="1"/>
  <bookViews>
    <workbookView xWindow="2380" yWindow="1980" windowWidth="32840" windowHeight="25360" tabRatio="741" activeTab="1"/>
  </bookViews>
  <sheets>
    <sheet name="使い方と注意事項" sheetId="34" r:id="rId1"/>
    <sheet name="Ａ．基本管理" sheetId="25" r:id="rId2"/>
    <sheet name="レーダーチャートA" sheetId="19" r:id="rId3"/>
    <sheet name="Ｂ．電子保存" sheetId="17" r:id="rId4"/>
    <sheet name="レーダーチャートB" sheetId="28" r:id="rId5"/>
    <sheet name="Ｃ．外部保存" sheetId="18" r:id="rId6"/>
    <sheet name="レーダーチャートC" sheetId="29" r:id="rId7"/>
  </sheets>
  <definedNames>
    <definedName name="_Toc204588271" localSheetId="3">Ｂ．電子保存!#REF!</definedName>
    <definedName name="_Toc204588271" localSheetId="5">Ｃ．外部保存!#REF!</definedName>
    <definedName name="①">Ｃ．外部保存!#REF!</definedName>
    <definedName name="⑪">Ｂ．電子保存!$F$10</definedName>
    <definedName name="⑫">Ｂ．電子保存!$F$15</definedName>
    <definedName name="⑬">Ｂ．電子保存!$F$20</definedName>
    <definedName name="⑭">Ｂ．電子保存!$G$30</definedName>
    <definedName name="⑮">Ｂ．電子保存!$F$36</definedName>
    <definedName name="⑯">Ｂ．電子保存!#REF!</definedName>
    <definedName name="⑰">Ｂ．電子保存!$F$83</definedName>
    <definedName name="②">Ｃ．外部保存!#REF!</definedName>
    <definedName name="③">Ｃ．外部保存!#REF!</definedName>
    <definedName name="④">Ｃ．外部保存!$F$26</definedName>
    <definedName name="⑤">Ｃ．外部保存!$F$37</definedName>
    <definedName name="⑥">Ｃ．外部保存!$F$49</definedName>
    <definedName name="Net有無" localSheetId="3">Ｂ．電子保存!#REF!</definedName>
    <definedName name="Net有無" localSheetId="5">Ｃ．外部保存!#REF!</definedName>
    <definedName name="Net有無">Ａ．基本管理!#REF!</definedName>
    <definedName name="Net有無２">Ａ．基本管理!$G$8</definedName>
    <definedName name="インターネット" localSheetId="3">Ｂ．電子保存!#REF!</definedName>
    <definedName name="インターネット" localSheetId="5">Ｃ．外部保存!#REF!</definedName>
    <definedName name="インターネット">#REF!</definedName>
    <definedName name="持ち出し" localSheetId="3">Ｂ．電子保存!#REF!</definedName>
    <definedName name="持ち出し" localSheetId="5">Ｃ．外部保存!#REF!</definedName>
    <definedName name="持ち出し">#REF!</definedName>
    <definedName name="相澤">Ｂ．電子保存!$F$28</definedName>
    <definedName name="無線LAN" localSheetId="3">Ｂ．電子保存!#REF!</definedName>
    <definedName name="無線LAN" localSheetId="5">Ｃ．外部保存!#REF!</definedName>
    <definedName name="無線LAN">#REF!</definedName>
    <definedName name="有無" localSheetId="3">Ｂ．電子保存!#REF!</definedName>
    <definedName name="有無" localSheetId="5">Ｃ．外部保存!#REF!</definedName>
    <definedName name="有無">#REF!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28" l="1"/>
  <c r="C6" i="28"/>
  <c r="G26" i="17"/>
  <c r="G20" i="17"/>
  <c r="F20" i="17"/>
  <c r="F26" i="17"/>
  <c r="G28" i="17"/>
  <c r="F28" i="17"/>
  <c r="G23" i="17"/>
  <c r="F23" i="17"/>
  <c r="G83" i="25"/>
  <c r="G78" i="25"/>
  <c r="F78" i="25"/>
  <c r="F83" i="25"/>
  <c r="G60" i="25"/>
  <c r="G58" i="25"/>
  <c r="F58" i="25"/>
  <c r="F60" i="25"/>
  <c r="G13" i="18"/>
  <c r="F13" i="18"/>
  <c r="G15" i="18"/>
  <c r="F15" i="18"/>
  <c r="G10" i="18"/>
  <c r="G11" i="18"/>
  <c r="G12" i="18"/>
  <c r="G14" i="18"/>
  <c r="G16" i="18"/>
  <c r="G17" i="18"/>
  <c r="F10" i="18"/>
  <c r="F11" i="18"/>
  <c r="F12" i="18"/>
  <c r="F14" i="18"/>
  <c r="F16" i="18"/>
  <c r="F17" i="18"/>
  <c r="F9" i="18"/>
  <c r="K9" i="18"/>
  <c r="G19" i="18"/>
  <c r="G20" i="18"/>
  <c r="G21" i="18"/>
  <c r="G22" i="18"/>
  <c r="F19" i="18"/>
  <c r="F20" i="18"/>
  <c r="F21" i="18"/>
  <c r="F22" i="18"/>
  <c r="F18" i="18"/>
  <c r="K18" i="18"/>
  <c r="F8" i="18"/>
  <c r="J8" i="18"/>
  <c r="G26" i="18"/>
  <c r="G27" i="18"/>
  <c r="G28" i="18"/>
  <c r="G29" i="18"/>
  <c r="G30" i="18"/>
  <c r="G31" i="18"/>
  <c r="G32" i="18"/>
  <c r="G33" i="18"/>
  <c r="G34" i="18"/>
  <c r="G35" i="18"/>
  <c r="F26" i="18"/>
  <c r="F27" i="18"/>
  <c r="F28" i="18"/>
  <c r="F29" i="18"/>
  <c r="F30" i="18"/>
  <c r="F31" i="18"/>
  <c r="F32" i="18"/>
  <c r="F33" i="18"/>
  <c r="F34" i="18"/>
  <c r="F35" i="18"/>
  <c r="F25" i="18"/>
  <c r="K25" i="18"/>
  <c r="G37" i="18"/>
  <c r="G38" i="18"/>
  <c r="G39" i="18"/>
  <c r="G40" i="18"/>
  <c r="G41" i="18"/>
  <c r="G42" i="18"/>
  <c r="G43" i="18"/>
  <c r="G44" i="18"/>
  <c r="G45" i="18"/>
  <c r="G46" i="18"/>
  <c r="G47" i="18"/>
  <c r="F37" i="18"/>
  <c r="F38" i="18"/>
  <c r="F39" i="18"/>
  <c r="F40" i="18"/>
  <c r="F41" i="18"/>
  <c r="F42" i="18"/>
  <c r="F43" i="18"/>
  <c r="F44" i="18"/>
  <c r="F45" i="18"/>
  <c r="F46" i="18"/>
  <c r="F47" i="18"/>
  <c r="F36" i="18"/>
  <c r="K36" i="18"/>
  <c r="G49" i="18"/>
  <c r="G50" i="18"/>
  <c r="G51" i="18"/>
  <c r="G52" i="18"/>
  <c r="G53" i="18"/>
  <c r="G54" i="18"/>
  <c r="G55" i="18"/>
  <c r="G56" i="18"/>
  <c r="G57" i="18"/>
  <c r="G58" i="18"/>
  <c r="G59" i="18"/>
  <c r="G60" i="18"/>
  <c r="G61" i="18"/>
  <c r="G62" i="18"/>
  <c r="G63" i="18"/>
  <c r="G64" i="18"/>
  <c r="G65" i="18"/>
  <c r="F49" i="18"/>
  <c r="F50" i="18"/>
  <c r="F51" i="18"/>
  <c r="F52" i="18"/>
  <c r="F53" i="18"/>
  <c r="F54" i="18"/>
  <c r="F55" i="18"/>
  <c r="F56" i="18"/>
  <c r="F57" i="18"/>
  <c r="F58" i="18"/>
  <c r="F59" i="18"/>
  <c r="F60" i="18"/>
  <c r="F61" i="18"/>
  <c r="F62" i="18"/>
  <c r="F63" i="18"/>
  <c r="F64" i="18"/>
  <c r="F65" i="18"/>
  <c r="F48" i="18"/>
  <c r="K48" i="18"/>
  <c r="G67" i="18"/>
  <c r="G68" i="18"/>
  <c r="G69" i="18"/>
  <c r="F67" i="18"/>
  <c r="F68" i="18"/>
  <c r="F69" i="18"/>
  <c r="F66" i="18"/>
  <c r="K66" i="18"/>
  <c r="F23" i="18"/>
  <c r="J23" i="18"/>
  <c r="G73" i="18"/>
  <c r="G74" i="18"/>
  <c r="G75" i="18"/>
  <c r="G76" i="18"/>
  <c r="G77" i="18"/>
  <c r="F73" i="18"/>
  <c r="F74" i="18"/>
  <c r="F75" i="18"/>
  <c r="F76" i="18"/>
  <c r="F77" i="18"/>
  <c r="F72" i="18"/>
  <c r="K72" i="18"/>
  <c r="G79" i="18"/>
  <c r="G80" i="18"/>
  <c r="G81" i="18"/>
  <c r="G82" i="18"/>
  <c r="G83" i="18"/>
  <c r="G84" i="18"/>
  <c r="G85" i="18"/>
  <c r="G86" i="18"/>
  <c r="G87" i="18"/>
  <c r="F79" i="18"/>
  <c r="F80" i="18"/>
  <c r="F81" i="18"/>
  <c r="F82" i="18"/>
  <c r="F83" i="18"/>
  <c r="F84" i="18"/>
  <c r="F85" i="18"/>
  <c r="F86" i="18"/>
  <c r="F87" i="18"/>
  <c r="F78" i="18"/>
  <c r="K78" i="18"/>
  <c r="G89" i="18"/>
  <c r="G90" i="18"/>
  <c r="G91" i="18"/>
  <c r="G92" i="18"/>
  <c r="G93" i="18"/>
  <c r="G94" i="18"/>
  <c r="G95" i="18"/>
  <c r="G96" i="18"/>
  <c r="G97" i="18"/>
  <c r="G98" i="18"/>
  <c r="G99" i="18"/>
  <c r="G100" i="18"/>
  <c r="F89" i="18"/>
  <c r="F90" i="18"/>
  <c r="F91" i="18"/>
  <c r="F92" i="18"/>
  <c r="F93" i="18"/>
  <c r="F94" i="18"/>
  <c r="F95" i="18"/>
  <c r="F96" i="18"/>
  <c r="F97" i="18"/>
  <c r="F98" i="18"/>
  <c r="F99" i="18"/>
  <c r="F100" i="18"/>
  <c r="F88" i="18"/>
  <c r="K88" i="18"/>
  <c r="G102" i="18"/>
  <c r="G103" i="18"/>
  <c r="G104" i="18"/>
  <c r="G105" i="18"/>
  <c r="F102" i="18"/>
  <c r="F103" i="18"/>
  <c r="F104" i="18"/>
  <c r="F105" i="18"/>
  <c r="F101" i="18"/>
  <c r="K101" i="18"/>
  <c r="F70" i="18"/>
  <c r="J70" i="18"/>
  <c r="G109" i="18"/>
  <c r="G110" i="18"/>
  <c r="G111" i="18"/>
  <c r="G112" i="18"/>
  <c r="F109" i="18"/>
  <c r="F110" i="18"/>
  <c r="F111" i="18"/>
  <c r="F112" i="18"/>
  <c r="F108" i="18"/>
  <c r="K108" i="18"/>
  <c r="G114" i="18"/>
  <c r="G115" i="18"/>
  <c r="G116" i="18"/>
  <c r="G117" i="18"/>
  <c r="G118" i="18"/>
  <c r="G119" i="18"/>
  <c r="G120" i="18"/>
  <c r="G121" i="18"/>
  <c r="G122" i="18"/>
  <c r="G123" i="18"/>
  <c r="F114" i="18"/>
  <c r="F115" i="18"/>
  <c r="F116" i="18"/>
  <c r="F117" i="18"/>
  <c r="F118" i="18"/>
  <c r="F119" i="18"/>
  <c r="F120" i="18"/>
  <c r="F121" i="18"/>
  <c r="F122" i="18"/>
  <c r="F123" i="18"/>
  <c r="F113" i="18"/>
  <c r="K113" i="18"/>
  <c r="G125" i="18"/>
  <c r="G126" i="18"/>
  <c r="G127" i="18"/>
  <c r="G128" i="18"/>
  <c r="G129" i="18"/>
  <c r="G130" i="18"/>
  <c r="G131" i="18"/>
  <c r="G132" i="18"/>
  <c r="G133" i="18"/>
  <c r="G134" i="18"/>
  <c r="G135" i="18"/>
  <c r="G136" i="18"/>
  <c r="G137" i="18"/>
  <c r="F125" i="18"/>
  <c r="F126" i="18"/>
  <c r="F127" i="18"/>
  <c r="F128" i="18"/>
  <c r="F129" i="18"/>
  <c r="F130" i="18"/>
  <c r="F131" i="18"/>
  <c r="F132" i="18"/>
  <c r="F133" i="18"/>
  <c r="F134" i="18"/>
  <c r="F135" i="18"/>
  <c r="F136" i="18"/>
  <c r="F137" i="18"/>
  <c r="F124" i="18"/>
  <c r="K124" i="18"/>
  <c r="G139" i="18"/>
  <c r="G140" i="18"/>
  <c r="G141" i="18"/>
  <c r="G142" i="18"/>
  <c r="F139" i="18"/>
  <c r="F140" i="18"/>
  <c r="F141" i="18"/>
  <c r="F142" i="18"/>
  <c r="F138" i="18"/>
  <c r="K138" i="18"/>
  <c r="F106" i="18"/>
  <c r="J106" i="18"/>
  <c r="F4" i="18"/>
  <c r="G95" i="17"/>
  <c r="G96" i="17"/>
  <c r="G97" i="17"/>
  <c r="G98" i="17"/>
  <c r="G99" i="17"/>
  <c r="G100" i="17"/>
  <c r="G101" i="17"/>
  <c r="G102" i="17"/>
  <c r="G103" i="17"/>
  <c r="G104" i="17"/>
  <c r="G105" i="17"/>
  <c r="G106" i="17"/>
  <c r="G107" i="17"/>
  <c r="F95" i="17"/>
  <c r="F96" i="17"/>
  <c r="F97" i="17"/>
  <c r="F98" i="17"/>
  <c r="F99" i="17"/>
  <c r="F100" i="17"/>
  <c r="F101" i="17"/>
  <c r="F102" i="17"/>
  <c r="F103" i="17"/>
  <c r="F104" i="17"/>
  <c r="F105" i="17"/>
  <c r="F106" i="17"/>
  <c r="F107" i="17"/>
  <c r="F94" i="17"/>
  <c r="K94" i="17"/>
  <c r="G110" i="17"/>
  <c r="G111" i="17"/>
  <c r="G112" i="17"/>
  <c r="G113" i="17"/>
  <c r="G114" i="17"/>
  <c r="G115" i="17"/>
  <c r="G116" i="17"/>
  <c r="G117" i="17"/>
  <c r="G118" i="17"/>
  <c r="G119" i="17"/>
  <c r="G120" i="17"/>
  <c r="G121" i="17"/>
  <c r="F110" i="17"/>
  <c r="F111" i="17"/>
  <c r="F112" i="17"/>
  <c r="F113" i="17"/>
  <c r="F114" i="17"/>
  <c r="F115" i="17"/>
  <c r="F116" i="17"/>
  <c r="F117" i="17"/>
  <c r="F118" i="17"/>
  <c r="F119" i="17"/>
  <c r="F120" i="17"/>
  <c r="F121" i="17"/>
  <c r="F109" i="17"/>
  <c r="K109" i="17"/>
  <c r="G123" i="17"/>
  <c r="G124" i="17"/>
  <c r="G125" i="17"/>
  <c r="F123" i="17"/>
  <c r="F124" i="17"/>
  <c r="F125" i="17"/>
  <c r="F122" i="17"/>
  <c r="K122" i="17"/>
  <c r="G127" i="17"/>
  <c r="G128" i="17"/>
  <c r="G129" i="17"/>
  <c r="G130" i="17"/>
  <c r="G131" i="17"/>
  <c r="G132" i="17"/>
  <c r="G133" i="17"/>
  <c r="G134" i="17"/>
  <c r="G135" i="17"/>
  <c r="G136" i="17"/>
  <c r="F127" i="17"/>
  <c r="F128" i="17"/>
  <c r="F129" i="17"/>
  <c r="F130" i="17"/>
  <c r="F131" i="17"/>
  <c r="F132" i="17"/>
  <c r="F133" i="17"/>
  <c r="F134" i="17"/>
  <c r="F135" i="17"/>
  <c r="F136" i="17"/>
  <c r="F126" i="17"/>
  <c r="K126" i="17"/>
  <c r="F93" i="17"/>
  <c r="G83" i="17"/>
  <c r="G84" i="17"/>
  <c r="G85" i="17"/>
  <c r="G86" i="17"/>
  <c r="G87" i="17"/>
  <c r="G88" i="17"/>
  <c r="G89" i="17"/>
  <c r="G90" i="17"/>
  <c r="G91" i="17"/>
  <c r="F83" i="17"/>
  <c r="F84" i="17"/>
  <c r="F85" i="17"/>
  <c r="F86" i="17"/>
  <c r="F87" i="17"/>
  <c r="F88" i="17"/>
  <c r="F89" i="17"/>
  <c r="F90" i="17"/>
  <c r="F91" i="17"/>
  <c r="F82" i="17"/>
  <c r="G59" i="17"/>
  <c r="F59" i="17"/>
  <c r="F58" i="17"/>
  <c r="K58" i="17"/>
  <c r="G61" i="17"/>
  <c r="G62" i="17"/>
  <c r="G63" i="17"/>
  <c r="G64" i="17"/>
  <c r="G65" i="17"/>
  <c r="G66" i="17"/>
  <c r="G67" i="17"/>
  <c r="G68" i="17"/>
  <c r="G69" i="17"/>
  <c r="F61" i="17"/>
  <c r="F62" i="17"/>
  <c r="F63" i="17"/>
  <c r="F64" i="17"/>
  <c r="F65" i="17"/>
  <c r="F66" i="17"/>
  <c r="F67" i="17"/>
  <c r="F68" i="17"/>
  <c r="F69" i="17"/>
  <c r="F70" i="17"/>
  <c r="F60" i="17"/>
  <c r="K60" i="17"/>
  <c r="G73" i="17"/>
  <c r="G74" i="17"/>
  <c r="G75" i="17"/>
  <c r="G76" i="17"/>
  <c r="F73" i="17"/>
  <c r="F74" i="17"/>
  <c r="F75" i="17"/>
  <c r="F76" i="17"/>
  <c r="F77" i="17"/>
  <c r="F71" i="17"/>
  <c r="K71" i="17"/>
  <c r="G79" i="17"/>
  <c r="G80" i="17"/>
  <c r="G81" i="17"/>
  <c r="F79" i="17"/>
  <c r="F80" i="17"/>
  <c r="F81" i="17"/>
  <c r="F78" i="17"/>
  <c r="K78" i="17"/>
  <c r="F57" i="17"/>
  <c r="G49" i="17"/>
  <c r="G50" i="17"/>
  <c r="G51" i="17"/>
  <c r="F48" i="17"/>
  <c r="F49" i="17"/>
  <c r="F50" i="17"/>
  <c r="F51" i="17"/>
  <c r="F47" i="17"/>
  <c r="K47" i="17"/>
  <c r="G53" i="17"/>
  <c r="G54" i="17"/>
  <c r="G55" i="17"/>
  <c r="G56" i="17"/>
  <c r="F53" i="17"/>
  <c r="F54" i="17"/>
  <c r="F55" i="17"/>
  <c r="F56" i="17"/>
  <c r="F52" i="17"/>
  <c r="K52" i="17"/>
  <c r="F46" i="17"/>
  <c r="G10" i="17"/>
  <c r="G11" i="17"/>
  <c r="G12" i="17"/>
  <c r="G13" i="17"/>
  <c r="G14" i="17"/>
  <c r="G15" i="17"/>
  <c r="G16" i="17"/>
  <c r="G17" i="17"/>
  <c r="G18" i="17"/>
  <c r="F10" i="17"/>
  <c r="F11" i="17"/>
  <c r="F12" i="17"/>
  <c r="F13" i="17"/>
  <c r="F14" i="17"/>
  <c r="F15" i="17"/>
  <c r="F16" i="17"/>
  <c r="F17" i="17"/>
  <c r="F18" i="17"/>
  <c r="F9" i="17"/>
  <c r="K9" i="17"/>
  <c r="G21" i="17"/>
  <c r="G22" i="17"/>
  <c r="G24" i="17"/>
  <c r="G25" i="17"/>
  <c r="G27" i="17"/>
  <c r="G29" i="17"/>
  <c r="G30" i="17"/>
  <c r="G31" i="17"/>
  <c r="F21" i="17"/>
  <c r="F22" i="17"/>
  <c r="F24" i="17"/>
  <c r="F25" i="17"/>
  <c r="F27" i="17"/>
  <c r="F29" i="17"/>
  <c r="F30" i="17"/>
  <c r="F31" i="17"/>
  <c r="F19" i="17"/>
  <c r="K19" i="17"/>
  <c r="G33" i="17"/>
  <c r="G34" i="17"/>
  <c r="F33" i="17"/>
  <c r="F34" i="17"/>
  <c r="F32" i="17"/>
  <c r="K32" i="17"/>
  <c r="G36" i="17"/>
  <c r="G37" i="17"/>
  <c r="G38" i="17"/>
  <c r="G39" i="17"/>
  <c r="G40" i="17"/>
  <c r="F36" i="17"/>
  <c r="F37" i="17"/>
  <c r="F38" i="17"/>
  <c r="F39" i="17"/>
  <c r="F40" i="17"/>
  <c r="F35" i="17"/>
  <c r="K35" i="17"/>
  <c r="G42" i="17"/>
  <c r="G43" i="17"/>
  <c r="G44" i="17"/>
  <c r="G45" i="17"/>
  <c r="F42" i="17"/>
  <c r="F43" i="17"/>
  <c r="F44" i="17"/>
  <c r="F45" i="17"/>
  <c r="F41" i="17"/>
  <c r="K41" i="17"/>
  <c r="F8" i="17"/>
  <c r="G214" i="25"/>
  <c r="G215" i="25"/>
  <c r="G216" i="25"/>
  <c r="G217" i="25"/>
  <c r="G218" i="25"/>
  <c r="G219" i="25"/>
  <c r="F214" i="25"/>
  <c r="F215" i="25"/>
  <c r="F216" i="25"/>
  <c r="F217" i="25"/>
  <c r="F218" i="25"/>
  <c r="F219" i="25"/>
  <c r="F213" i="25"/>
  <c r="G204" i="25"/>
  <c r="G205" i="25"/>
  <c r="G206" i="25"/>
  <c r="G207" i="25"/>
  <c r="G208" i="25"/>
  <c r="G209" i="25"/>
  <c r="G210" i="25"/>
  <c r="G211" i="25"/>
  <c r="G212" i="25"/>
  <c r="F204" i="25"/>
  <c r="F205" i="25"/>
  <c r="F206" i="25"/>
  <c r="F207" i="25"/>
  <c r="F208" i="25"/>
  <c r="F209" i="25"/>
  <c r="F210" i="25"/>
  <c r="F211" i="25"/>
  <c r="F212" i="25"/>
  <c r="F203" i="25"/>
  <c r="G180" i="25"/>
  <c r="G181" i="25"/>
  <c r="G182" i="25"/>
  <c r="G183" i="25"/>
  <c r="G184" i="25"/>
  <c r="G185" i="25"/>
  <c r="G186" i="25"/>
  <c r="G187" i="25"/>
  <c r="G188" i="25"/>
  <c r="G189" i="25"/>
  <c r="G190" i="25"/>
  <c r="G191" i="25"/>
  <c r="G192" i="25"/>
  <c r="G193" i="25"/>
  <c r="G194" i="25"/>
  <c r="G195" i="25"/>
  <c r="G196" i="25"/>
  <c r="G197" i="25"/>
  <c r="G198" i="25"/>
  <c r="G199" i="25"/>
  <c r="G200" i="25"/>
  <c r="G201" i="25"/>
  <c r="G202" i="25"/>
  <c r="F180" i="25"/>
  <c r="F181" i="25"/>
  <c r="F182" i="25"/>
  <c r="F183" i="25"/>
  <c r="F184" i="25"/>
  <c r="F185" i="25"/>
  <c r="F186" i="25"/>
  <c r="F187" i="25"/>
  <c r="F188" i="25"/>
  <c r="F189" i="25"/>
  <c r="F190" i="25"/>
  <c r="F191" i="25"/>
  <c r="F192" i="25"/>
  <c r="F193" i="25"/>
  <c r="F194" i="25"/>
  <c r="F195" i="25"/>
  <c r="F196" i="25"/>
  <c r="F197" i="25"/>
  <c r="F198" i="25"/>
  <c r="F199" i="25"/>
  <c r="F200" i="25"/>
  <c r="F201" i="25"/>
  <c r="F202" i="25"/>
  <c r="F179" i="25"/>
  <c r="G171" i="25"/>
  <c r="G172" i="25"/>
  <c r="G173" i="25"/>
  <c r="G174" i="25"/>
  <c r="G175" i="25"/>
  <c r="G176" i="25"/>
  <c r="G177" i="25"/>
  <c r="G178" i="25"/>
  <c r="F171" i="25"/>
  <c r="F172" i="25"/>
  <c r="F173" i="25"/>
  <c r="F174" i="25"/>
  <c r="F175" i="25"/>
  <c r="F176" i="25"/>
  <c r="F177" i="25"/>
  <c r="F178" i="25"/>
  <c r="F170" i="25"/>
  <c r="G149" i="25"/>
  <c r="G150" i="25"/>
  <c r="G151" i="25"/>
  <c r="G152" i="25"/>
  <c r="G153" i="25"/>
  <c r="G154" i="25"/>
  <c r="G155" i="25"/>
  <c r="G156" i="25"/>
  <c r="G157" i="25"/>
  <c r="G158" i="25"/>
  <c r="G159" i="25"/>
  <c r="G160" i="25"/>
  <c r="G161" i="25"/>
  <c r="G162" i="25"/>
  <c r="G163" i="25"/>
  <c r="G164" i="25"/>
  <c r="G165" i="25"/>
  <c r="G166" i="25"/>
  <c r="G167" i="25"/>
  <c r="G168" i="25"/>
  <c r="G169" i="25"/>
  <c r="F149" i="25"/>
  <c r="F150" i="25"/>
  <c r="F151" i="25"/>
  <c r="F152" i="25"/>
  <c r="F153" i="25"/>
  <c r="F154" i="25"/>
  <c r="F155" i="25"/>
  <c r="F156" i="25"/>
  <c r="F157" i="25"/>
  <c r="F158" i="25"/>
  <c r="F159" i="25"/>
  <c r="F160" i="25"/>
  <c r="F161" i="25"/>
  <c r="F162" i="25"/>
  <c r="F163" i="25"/>
  <c r="F164" i="25"/>
  <c r="F165" i="25"/>
  <c r="F166" i="25"/>
  <c r="F167" i="25"/>
  <c r="F168" i="25"/>
  <c r="F169" i="25"/>
  <c r="F148" i="25"/>
  <c r="G127" i="25"/>
  <c r="G128" i="25"/>
  <c r="G129" i="25"/>
  <c r="G130" i="25"/>
  <c r="F127" i="25"/>
  <c r="F128" i="25"/>
  <c r="F129" i="25"/>
  <c r="F130" i="25"/>
  <c r="F126" i="25"/>
  <c r="K126" i="25"/>
  <c r="G132" i="25"/>
  <c r="G133" i="25"/>
  <c r="G134" i="25"/>
  <c r="G135" i="25"/>
  <c r="G136" i="25"/>
  <c r="F132" i="25"/>
  <c r="F133" i="25"/>
  <c r="F134" i="25"/>
  <c r="F135" i="25"/>
  <c r="F136" i="25"/>
  <c r="F131" i="25"/>
  <c r="K131" i="25"/>
  <c r="G138" i="25"/>
  <c r="G139" i="25"/>
  <c r="G140" i="25"/>
  <c r="G142" i="25"/>
  <c r="F138" i="25"/>
  <c r="F139" i="25"/>
  <c r="F140" i="25"/>
  <c r="F141" i="25"/>
  <c r="F142" i="25"/>
  <c r="F137" i="25"/>
  <c r="K137" i="25"/>
  <c r="G144" i="25"/>
  <c r="G145" i="25"/>
  <c r="G146" i="25"/>
  <c r="G147" i="25"/>
  <c r="F144" i="25"/>
  <c r="F145" i="25"/>
  <c r="F146" i="25"/>
  <c r="F147" i="25"/>
  <c r="F143" i="25"/>
  <c r="K143" i="25"/>
  <c r="F125" i="25"/>
  <c r="G121" i="25"/>
  <c r="G122" i="25"/>
  <c r="G123" i="25"/>
  <c r="G124" i="25"/>
  <c r="F121" i="25"/>
  <c r="F122" i="25"/>
  <c r="F123" i="25"/>
  <c r="F124" i="25"/>
  <c r="F120" i="25"/>
  <c r="G109" i="25"/>
  <c r="G110" i="25"/>
  <c r="G111" i="25"/>
  <c r="G112" i="25"/>
  <c r="G113" i="25"/>
  <c r="G114" i="25"/>
  <c r="G115" i="25"/>
  <c r="G116" i="25"/>
  <c r="G117" i="25"/>
  <c r="G118" i="25"/>
  <c r="G119" i="25"/>
  <c r="F109" i="25"/>
  <c r="F110" i="25"/>
  <c r="F111" i="25"/>
  <c r="F112" i="25"/>
  <c r="F113" i="25"/>
  <c r="F114" i="25"/>
  <c r="F115" i="25"/>
  <c r="F116" i="25"/>
  <c r="F117" i="25"/>
  <c r="F118" i="25"/>
  <c r="F119" i="25"/>
  <c r="F108" i="25"/>
  <c r="G59" i="25"/>
  <c r="G61" i="25"/>
  <c r="G62" i="25"/>
  <c r="G63" i="25"/>
  <c r="G64" i="25"/>
  <c r="G65" i="25"/>
  <c r="G66" i="25"/>
  <c r="G67" i="25"/>
  <c r="G68" i="25"/>
  <c r="G69" i="25"/>
  <c r="G70" i="25"/>
  <c r="G71" i="25"/>
  <c r="G72" i="25"/>
  <c r="G73" i="25"/>
  <c r="G74" i="25"/>
  <c r="G75" i="25"/>
  <c r="F59" i="25"/>
  <c r="F61" i="25"/>
  <c r="F62" i="25"/>
  <c r="F63" i="25"/>
  <c r="F64" i="25"/>
  <c r="F65" i="25"/>
  <c r="F66" i="25"/>
  <c r="F67" i="25"/>
  <c r="F68" i="25"/>
  <c r="F69" i="25"/>
  <c r="F70" i="25"/>
  <c r="F71" i="25"/>
  <c r="F72" i="25"/>
  <c r="F73" i="25"/>
  <c r="F74" i="25"/>
  <c r="F75" i="25"/>
  <c r="F57" i="25"/>
  <c r="K57" i="25"/>
  <c r="G79" i="25"/>
  <c r="G80" i="25"/>
  <c r="G81" i="25"/>
  <c r="G82" i="25"/>
  <c r="G84" i="25"/>
  <c r="G85" i="25"/>
  <c r="G86" i="25"/>
  <c r="F79" i="25"/>
  <c r="F80" i="25"/>
  <c r="F81" i="25"/>
  <c r="F82" i="25"/>
  <c r="F84" i="25"/>
  <c r="F85" i="25"/>
  <c r="F86" i="25"/>
  <c r="F77" i="25"/>
  <c r="K77" i="25"/>
  <c r="G88" i="25"/>
  <c r="G89" i="25"/>
  <c r="G90" i="25"/>
  <c r="G91" i="25"/>
  <c r="G92" i="25"/>
  <c r="G93" i="25"/>
  <c r="G94" i="25"/>
  <c r="F88" i="25"/>
  <c r="F89" i="25"/>
  <c r="F90" i="25"/>
  <c r="F91" i="25"/>
  <c r="F92" i="25"/>
  <c r="F93" i="25"/>
  <c r="F94" i="25"/>
  <c r="F87" i="25"/>
  <c r="K87" i="25"/>
  <c r="G96" i="25"/>
  <c r="G97" i="25"/>
  <c r="G98" i="25"/>
  <c r="G99" i="25"/>
  <c r="G100" i="25"/>
  <c r="F96" i="25"/>
  <c r="F97" i="25"/>
  <c r="F98" i="25"/>
  <c r="F99" i="25"/>
  <c r="F100" i="25"/>
  <c r="F95" i="25"/>
  <c r="K95" i="25"/>
  <c r="G103" i="25"/>
  <c r="G104" i="25"/>
  <c r="G105" i="25"/>
  <c r="G106" i="25"/>
  <c r="G107" i="25"/>
  <c r="F103" i="25"/>
  <c r="F104" i="25"/>
  <c r="F105" i="25"/>
  <c r="F106" i="25"/>
  <c r="F107" i="25"/>
  <c r="F102" i="25"/>
  <c r="K102" i="25"/>
  <c r="F56" i="25"/>
  <c r="G49" i="25"/>
  <c r="G50" i="25"/>
  <c r="G51" i="25"/>
  <c r="G52" i="25"/>
  <c r="G53" i="25"/>
  <c r="G54" i="25"/>
  <c r="G55" i="25"/>
  <c r="F49" i="25"/>
  <c r="F50" i="25"/>
  <c r="F51" i="25"/>
  <c r="F52" i="25"/>
  <c r="F53" i="25"/>
  <c r="F54" i="25"/>
  <c r="F55" i="25"/>
  <c r="F48" i="25"/>
  <c r="G30" i="25"/>
  <c r="G31" i="25"/>
  <c r="G32" i="25"/>
  <c r="G33" i="25"/>
  <c r="G34" i="25"/>
  <c r="G35" i="25"/>
  <c r="G36" i="25"/>
  <c r="G37" i="25"/>
  <c r="G38" i="25"/>
  <c r="G39" i="25"/>
  <c r="G40" i="25"/>
  <c r="G41" i="25"/>
  <c r="G42" i="25"/>
  <c r="G43" i="25"/>
  <c r="G44" i="25"/>
  <c r="G45" i="25"/>
  <c r="G46" i="25"/>
  <c r="G47" i="25"/>
  <c r="F30" i="25"/>
  <c r="F31" i="25"/>
  <c r="F32" i="25"/>
  <c r="F33" i="25"/>
  <c r="F34" i="25"/>
  <c r="F35" i="25"/>
  <c r="F36" i="25"/>
  <c r="F37" i="25"/>
  <c r="F38" i="25"/>
  <c r="F39" i="25"/>
  <c r="F40" i="25"/>
  <c r="F41" i="25"/>
  <c r="F42" i="25"/>
  <c r="F43" i="25"/>
  <c r="F44" i="25"/>
  <c r="F45" i="25"/>
  <c r="F46" i="25"/>
  <c r="F47" i="25"/>
  <c r="F29" i="25"/>
  <c r="G23" i="25"/>
  <c r="G24" i="25"/>
  <c r="G25" i="25"/>
  <c r="G26" i="25"/>
  <c r="G27" i="25"/>
  <c r="G28" i="25"/>
  <c r="F23" i="25"/>
  <c r="F24" i="25"/>
  <c r="F25" i="25"/>
  <c r="F26" i="25"/>
  <c r="F27" i="25"/>
  <c r="F28" i="25"/>
  <c r="F22" i="25"/>
  <c r="G9" i="25"/>
  <c r="G10" i="25"/>
  <c r="G11" i="25"/>
  <c r="G12" i="25"/>
  <c r="G13" i="25"/>
  <c r="G14" i="25"/>
  <c r="G15" i="25"/>
  <c r="G16" i="25"/>
  <c r="G17" i="25"/>
  <c r="G18" i="25"/>
  <c r="G19" i="25"/>
  <c r="G20" i="25"/>
  <c r="G21" i="25"/>
  <c r="F9" i="25"/>
  <c r="F10" i="25"/>
  <c r="F11" i="25"/>
  <c r="F12" i="25"/>
  <c r="F13" i="25"/>
  <c r="F14" i="25"/>
  <c r="F15" i="25"/>
  <c r="F16" i="25"/>
  <c r="F17" i="25"/>
  <c r="F18" i="25"/>
  <c r="F19" i="25"/>
  <c r="F20" i="25"/>
  <c r="F21" i="25"/>
  <c r="F8" i="25"/>
  <c r="C5" i="29"/>
  <c r="C4" i="29"/>
  <c r="C3" i="29"/>
  <c r="C2" i="29"/>
  <c r="C4" i="28"/>
  <c r="C3" i="28"/>
  <c r="C2" i="28"/>
  <c r="C2" i="19"/>
  <c r="C14" i="19"/>
  <c r="C13" i="19"/>
  <c r="C12" i="19"/>
  <c r="C11" i="19"/>
  <c r="C10" i="19"/>
  <c r="C9" i="19"/>
  <c r="C8" i="19"/>
  <c r="C7" i="19"/>
  <c r="C6" i="19"/>
  <c r="C5" i="19"/>
  <c r="C4" i="19"/>
  <c r="C3" i="19"/>
  <c r="A1" i="29"/>
  <c r="G107" i="18"/>
  <c r="F107" i="18"/>
  <c r="G71" i="18"/>
  <c r="F71" i="18"/>
  <c r="G24" i="18"/>
  <c r="F24" i="18"/>
  <c r="A1" i="19"/>
  <c r="B6" i="28"/>
  <c r="B5" i="28"/>
  <c r="B4" i="28"/>
  <c r="B3" i="28"/>
  <c r="B2" i="28"/>
  <c r="A1" i="28"/>
  <c r="G108" i="17"/>
  <c r="F108" i="17"/>
  <c r="J57" i="17"/>
  <c r="J82" i="17"/>
  <c r="J8" i="17"/>
  <c r="J93" i="17"/>
  <c r="J46" i="17"/>
  <c r="F4" i="17"/>
  <c r="J8" i="25"/>
  <c r="J22" i="25"/>
  <c r="J29" i="25"/>
  <c r="J48" i="25"/>
  <c r="J56" i="25"/>
  <c r="J108" i="25"/>
  <c r="J120" i="25"/>
  <c r="J125" i="25"/>
  <c r="J148" i="25"/>
  <c r="J170" i="25"/>
  <c r="J179" i="25"/>
  <c r="J203" i="25"/>
  <c r="J213" i="25"/>
  <c r="F4" i="25"/>
  <c r="G72" i="17"/>
  <c r="F72" i="17"/>
  <c r="F110" i="28"/>
  <c r="F110" i="29"/>
  <c r="G101" i="25"/>
  <c r="F101" i="25"/>
  <c r="G76" i="25"/>
  <c r="F76" i="25"/>
  <c r="B14" i="19"/>
  <c r="B2" i="19"/>
  <c r="B3" i="19"/>
  <c r="B4" i="19"/>
  <c r="B5" i="19"/>
  <c r="B6" i="19"/>
  <c r="B7" i="19"/>
  <c r="B8" i="19"/>
  <c r="B9" i="19"/>
  <c r="B10" i="19"/>
  <c r="B11" i="19"/>
  <c r="B12" i="19"/>
  <c r="B13" i="19"/>
  <c r="B2" i="29"/>
  <c r="B3" i="29"/>
  <c r="B4" i="29"/>
  <c r="B5" i="29"/>
</calcChain>
</file>

<file path=xl/sharedStrings.xml><?xml version="1.0" encoding="utf-8"?>
<sst xmlns="http://schemas.openxmlformats.org/spreadsheetml/2006/main" count="1469" uniqueCount="924">
  <si>
    <t>委託先の病院や診療所の内部で診療録等を保存している（8.1.2.C．①ア）</t>
    <rPh sb="0" eb="3">
      <t>イタクサキ</t>
    </rPh>
    <phoneticPr fontId="2"/>
  </si>
  <si>
    <t>行政機関等が開設したデータセンター等に保存している（8.1.2.C.②）</t>
    <phoneticPr fontId="2"/>
  </si>
  <si>
    <t>目的に応じて速やかに検索表示もしくは書面に表示できる（7.2.C.(3)）</t>
    <phoneticPr fontId="2"/>
  </si>
  <si>
    <t>情報端末が設置されている区画は、業務時間帯以外は施錠管理している（6.4.C-2）</t>
    <rPh sb="0" eb="2">
      <t>ジョウホウ</t>
    </rPh>
    <rPh sb="12" eb="14">
      <t>クカク</t>
    </rPh>
    <rPh sb="16" eb="18">
      <t>ギョウム</t>
    </rPh>
    <rPh sb="18" eb="21">
      <t>ジカンタイ</t>
    </rPh>
    <rPh sb="21" eb="23">
      <t>イガイ</t>
    </rPh>
    <rPh sb="24" eb="26">
      <t>セジョウ</t>
    </rPh>
    <rPh sb="26" eb="28">
      <t>カンリ</t>
    </rPh>
    <phoneticPr fontId="2"/>
  </si>
  <si>
    <t>外部保存実施に関する患者への説明を院内掲示等により実施している（F2.2.D.①）</t>
    <rPh sb="17" eb="19">
      <t>インナイ</t>
    </rPh>
    <rPh sb="19" eb="21">
      <t>ケイジ</t>
    </rPh>
    <rPh sb="21" eb="22">
      <t>トウ</t>
    </rPh>
    <rPh sb="25" eb="27">
      <t>ジッシ</t>
    </rPh>
    <phoneticPr fontId="2"/>
  </si>
  <si>
    <t>廃棄に関わる規定を、契約書にも明記している（F2.4）</t>
    <phoneticPr fontId="2"/>
  </si>
  <si>
    <t>実際の廃棄に備えて、事前に具体的な廃棄プログラム等の手順書を規定している（F2.4）</t>
    <rPh sb="0" eb="2">
      <t>ジッサイ</t>
    </rPh>
    <rPh sb="28" eb="29">
      <t>ショ</t>
    </rPh>
    <rPh sb="30" eb="32">
      <t>キテイ</t>
    </rPh>
    <phoneticPr fontId="2"/>
  </si>
  <si>
    <t>検索サービスを実施している場合は、関係する記録類も確実に廃棄できる手順がある（F2.4）</t>
    <rPh sb="17" eb="19">
      <t>カンケイ</t>
    </rPh>
    <rPh sb="23" eb="24">
      <t>ルイ</t>
    </rPh>
    <rPh sb="25" eb="27">
      <t>カクジツ</t>
    </rPh>
    <rPh sb="33" eb="35">
      <t>テジュン</t>
    </rPh>
    <phoneticPr fontId="2"/>
  </si>
  <si>
    <t>H</t>
    <phoneticPr fontId="2"/>
  </si>
  <si>
    <t>H</t>
    <phoneticPr fontId="2"/>
  </si>
  <si>
    <t>↑受託者が独自に情報を提供しないように、契約書等で情報提供について規定している（8.1.2.C.③カ）</t>
    <phoneticPr fontId="2"/>
  </si>
  <si>
    <t>H</t>
    <phoneticPr fontId="2"/>
  </si>
  <si>
    <t>H</t>
    <phoneticPr fontId="2"/>
  </si>
  <si>
    <t>破棄を外部委託した場合は、確実に情報の破棄が行われたことを確認している（6.7.C-3）</t>
    <rPh sb="3" eb="5">
      <t>ガイブ</t>
    </rPh>
    <phoneticPr fontId="2"/>
  </si>
  <si>
    <t>情報システムの安全管理に関する方針を制定している（6.1.C-2）</t>
    <rPh sb="0" eb="2">
      <t>ジョウホウ</t>
    </rPh>
    <rPh sb="7" eb="9">
      <t>アンゼン</t>
    </rPh>
    <rPh sb="9" eb="11">
      <t>カンリ</t>
    </rPh>
    <rPh sb="12" eb="13">
      <t>カン</t>
    </rPh>
    <rPh sb="15" eb="17">
      <t>ホウシン</t>
    </rPh>
    <rPh sb="18" eb="20">
      <t>セイテイ</t>
    </rPh>
    <phoneticPr fontId="2"/>
  </si>
  <si>
    <t>↑委託者から受託者に保存するタイミングの決定と一連の操作を開始する動作を規定している（F2.3.C.(2)）</t>
    <rPh sb="1" eb="4">
      <t>イタクシャ</t>
    </rPh>
    <rPh sb="6" eb="9">
      <t>ジュタクシャ</t>
    </rPh>
    <rPh sb="36" eb="38">
      <t>キテイ</t>
    </rPh>
    <phoneticPr fontId="2"/>
  </si>
  <si>
    <t>↑委託者と搬送業者間で診療録等を授受する場合の方法と管理方法を規定している（F2.3.C.(2)）</t>
    <rPh sb="1" eb="4">
      <t>イタクシャ</t>
    </rPh>
    <rPh sb="9" eb="10">
      <t>カン</t>
    </rPh>
    <rPh sb="11" eb="14">
      <t>シンリョウロク</t>
    </rPh>
    <rPh sb="14" eb="15">
      <t>トウ</t>
    </rPh>
    <rPh sb="31" eb="33">
      <t>キテイ</t>
    </rPh>
    <phoneticPr fontId="2"/>
  </si>
  <si>
    <t>↑事故等で診療録等の搬送に支障が生じた場合の対処方法を規定している（F2.3.C.(2)）</t>
    <rPh sb="5" eb="8">
      <t>シンリョウロク</t>
    </rPh>
    <rPh sb="8" eb="9">
      <t>ナド</t>
    </rPh>
    <rPh sb="27" eb="29">
      <t>キテイ</t>
    </rPh>
    <phoneticPr fontId="2"/>
  </si>
  <si>
    <t>↑搬送中に情報漏えいがあった場合の対処方法を規定している（F2.3.C.(2)）</t>
    <rPh sb="22" eb="24">
      <t>キテイ</t>
    </rPh>
    <phoneticPr fontId="2"/>
  </si>
  <si>
    <t>↑受託者と搬送業者で診療録等を授受する場合の方法と管理方法を規定している（F2.3.C.(2)）</t>
    <rPh sb="1" eb="4">
      <t>ジュタクシャ</t>
    </rPh>
    <rPh sb="30" eb="32">
      <t>キテイ</t>
    </rPh>
    <phoneticPr fontId="2"/>
  </si>
  <si>
    <t>↑受託者で個人情報を用いた検索サービスを行う場合の措置を規定している（F2.3.C.(2)）</t>
    <rPh sb="1" eb="4">
      <t>ジュタクシャ</t>
    </rPh>
    <rPh sb="25" eb="27">
      <t>ソチ</t>
    </rPh>
    <rPh sb="28" eb="30">
      <t>キテイ</t>
    </rPh>
    <phoneticPr fontId="2"/>
  </si>
  <si>
    <t>↑受託者の従業者に退職後も含めた秘密保持について規定している（F2.3.C.(2)）</t>
    <rPh sb="1" eb="3">
      <t>ジュタク</t>
    </rPh>
    <rPh sb="3" eb="4">
      <t>シャ</t>
    </rPh>
    <rPh sb="5" eb="8">
      <t>ジュウギョウシャ</t>
    </rPh>
    <rPh sb="24" eb="26">
      <t>キテイ</t>
    </rPh>
    <phoneticPr fontId="2"/>
  </si>
  <si>
    <t>↑診療録等を返送することができなくなった場合の対処方法を規定している（F2.3.C.(2)）</t>
    <rPh sb="28" eb="30">
      <t>キテイ</t>
    </rPh>
    <phoneticPr fontId="2"/>
  </si>
  <si>
    <t>↑受託者に、患者から直接、照会や苦情、開示の要求があった場合の対処方法を規定している（F2.3.C.(2)）</t>
    <rPh sb="1" eb="4">
      <t>ジュタクシャ</t>
    </rPh>
    <rPh sb="36" eb="38">
      <t>キテイ</t>
    </rPh>
    <phoneticPr fontId="2"/>
  </si>
  <si>
    <t>H</t>
    <phoneticPr fontId="2"/>
  </si>
  <si>
    <t>定期的に従業者に対し個人情報の安全管理に関する教育訓練を実施している（6.6.(1).C-2）</t>
    <rPh sb="10" eb="12">
      <t>コジン</t>
    </rPh>
    <rPh sb="12" eb="14">
      <t>ジョウホウ</t>
    </rPh>
    <rPh sb="15" eb="17">
      <t>アンゼン</t>
    </rPh>
    <rPh sb="17" eb="19">
      <t>カンリ</t>
    </rPh>
    <rPh sb="20" eb="21">
      <t>カン</t>
    </rPh>
    <rPh sb="28" eb="30">
      <t>ジッシ</t>
    </rPh>
    <phoneticPr fontId="2"/>
  </si>
  <si>
    <t>↑匿名化された情報を取り扱う場合であっても個人情報の保護に配慮している（8.1.2.C．①エ）</t>
    <rPh sb="21" eb="23">
      <t>コジン</t>
    </rPh>
    <rPh sb="23" eb="25">
      <t>ジョウホウ</t>
    </rPh>
    <rPh sb="26" eb="28">
      <t>ホゴ</t>
    </rPh>
    <rPh sb="29" eb="31">
      <t>ハイリョ</t>
    </rPh>
    <phoneticPr fontId="2"/>
  </si>
  <si>
    <t>↑患者が自らの記録を閲覧するような仕組みを提供する場合の対処は適切である（8.1.2.C．①オ）</t>
    <rPh sb="28" eb="30">
      <t>タイショ</t>
    </rPh>
    <rPh sb="31" eb="33">
      <t>テキセツ</t>
    </rPh>
    <phoneticPr fontId="2"/>
  </si>
  <si>
    <t>↑情報の提供は、原則、患者が受診している医療機関等と患者間の同意で実施される（8.1.2.C．①カ）</t>
    <phoneticPr fontId="2"/>
  </si>
  <si>
    <t>↑受託者で保存される個人識別に係る情報の暗号化を行い適切に管理している（8.1.2.D.エ）</t>
    <rPh sb="3" eb="4">
      <t>シャ</t>
    </rPh>
    <phoneticPr fontId="2"/>
  </si>
  <si>
    <t>↑受託者のシステム管理者といえども通常はアクセスできない制御機構を持っている（8.1.2.D.エ）</t>
    <rPh sb="33" eb="34">
      <t>モ</t>
    </rPh>
    <phoneticPr fontId="2"/>
  </si>
  <si>
    <t>↑保存業務に従事する従業者には、守秘義務や不当使用等の禁止が規定されている（8.1.2.C.②ア）</t>
    <rPh sb="1" eb="3">
      <t>ホゾン</t>
    </rPh>
    <rPh sb="3" eb="5">
      <t>ギョウム</t>
    </rPh>
    <rPh sb="6" eb="8">
      <t>ジュウジ</t>
    </rPh>
    <rPh sb="10" eb="13">
      <t>ジュウギョウシャ</t>
    </rPh>
    <phoneticPr fontId="2"/>
  </si>
  <si>
    <t>↑技術及び管理能力について、適切な能力を持つ監査人の外部監査を受けている（8.1.2.C.②イ）</t>
    <rPh sb="1" eb="3">
      <t>ギジュツ</t>
    </rPh>
    <rPh sb="3" eb="4">
      <t>オヨ</t>
    </rPh>
    <rPh sb="5" eb="7">
      <t>カンリ</t>
    </rPh>
    <rPh sb="7" eb="9">
      <t>ノウリョク</t>
    </rPh>
    <phoneticPr fontId="2"/>
  </si>
  <si>
    <t>↑委託元は、受託者が情報の分析・解析等をしないことを確認し、契約書等を取り交わしている（8.1.2.C.②ウ）</t>
    <rPh sb="1" eb="3">
      <t>イタク</t>
    </rPh>
    <rPh sb="3" eb="4">
      <t>モト</t>
    </rPh>
    <rPh sb="10" eb="12">
      <t>ジョウホウ</t>
    </rPh>
    <phoneticPr fontId="2"/>
  </si>
  <si>
    <t>↑受託者が独自に情報を提供しないように、契約書等で情報提供について規定している（8.1.2.C.②エ）</t>
    <rPh sb="8" eb="10">
      <t>ジョウホウ</t>
    </rPh>
    <phoneticPr fontId="2"/>
  </si>
  <si>
    <t>↑受託者は、プライバシーマーク制度等による公正な第三者の認定を受けている（8.1.2.D.イ）</t>
    <rPh sb="1" eb="3">
      <t>ジュタク</t>
    </rPh>
    <phoneticPr fontId="2"/>
  </si>
  <si>
    <t>↑原則として委託元のみがデータ内容を閲覧できることを担保している（8.1.2.D.ウ）</t>
    <rPh sb="8" eb="9">
      <t>モト</t>
    </rPh>
    <phoneticPr fontId="2"/>
  </si>
  <si>
    <t>↑委託者と受託者を結ぶネットワーク回線の安全性は、適切である（8.1.2.C.③イ）</t>
    <rPh sb="1" eb="4">
      <t>イタクシャ</t>
    </rPh>
    <rPh sb="5" eb="8">
      <t>ジュタクシャ</t>
    </rPh>
    <rPh sb="25" eb="27">
      <t>テキセツ</t>
    </rPh>
    <phoneticPr fontId="2"/>
  </si>
  <si>
    <t>↑原則として委託者のみがデータ内容を閲覧できることを担保している（8.1.2.D.ウ）</t>
    <rPh sb="8" eb="9">
      <t>シャ</t>
    </rPh>
    <phoneticPr fontId="2"/>
  </si>
  <si>
    <t>外部保存実施に関する患者への説明を院内掲示等により実施している（F1.2.D.①）</t>
    <rPh sb="17" eb="19">
      <t>インナイ</t>
    </rPh>
    <rPh sb="19" eb="21">
      <t>ケイジ</t>
    </rPh>
    <rPh sb="21" eb="22">
      <t>トウ</t>
    </rPh>
    <rPh sb="25" eb="27">
      <t>ジッシ</t>
    </rPh>
    <phoneticPr fontId="2"/>
  </si>
  <si>
    <t>廃棄に関わる規定を、契約書にも明記している（F1.4）</t>
    <phoneticPr fontId="2"/>
  </si>
  <si>
    <t>実際の廃棄に備えて、事前に具体的な廃棄プログラム等の手順書を規定している（F1.4）</t>
    <rPh sb="0" eb="2">
      <t>ジッサイ</t>
    </rPh>
    <rPh sb="28" eb="29">
      <t>ショ</t>
    </rPh>
    <rPh sb="30" eb="32">
      <t>キテイ</t>
    </rPh>
    <phoneticPr fontId="2"/>
  </si>
  <si>
    <t>検索サービスを実施している場合は、関係する記録類も確実に廃棄できる手順がある（F1.4）</t>
    <rPh sb="17" eb="19">
      <t>カンケイ</t>
    </rPh>
    <rPh sb="23" eb="24">
      <t>ルイ</t>
    </rPh>
    <rPh sb="25" eb="27">
      <t>カクジツ</t>
    </rPh>
    <rPh sb="33" eb="35">
      <t>テジュン</t>
    </rPh>
    <phoneticPr fontId="2"/>
  </si>
  <si>
    <t>ネットワークを通じて医療機関等の外部に保存している(7.1～7.3）</t>
    <phoneticPr fontId="2"/>
  </si>
  <si>
    <t>受託者は、サービスの実施に最小限必要な情報の閲覧にとどめている（F2.2.C.(2)①）</t>
    <rPh sb="0" eb="3">
      <t>ジュタクシャ</t>
    </rPh>
    <phoneticPr fontId="2"/>
  </si>
  <si>
    <t>H</t>
    <phoneticPr fontId="2"/>
  </si>
  <si>
    <t>↑受託する事業者と守秘契約を締結している（6.6.(2).C-1①）</t>
    <phoneticPr fontId="2"/>
  </si>
  <si>
    <t>↑保守作業等の際には、作業者・作業内容・作業結果の確認を行っている（6.6.(2).C-1②）</t>
    <rPh sb="28" eb="29">
      <t>オコナ</t>
    </rPh>
    <phoneticPr fontId="2"/>
  </si>
  <si>
    <t>↑清掃等の作業の場合においても、作業後の定期的なチェックを行っている（6.6.(2).C-1③）</t>
    <phoneticPr fontId="2"/>
  </si>
  <si>
    <t>↑（真正性）通信の相手先が正当であることを認識するための相互認証を行っている（7.1.C.(1)）</t>
    <rPh sb="2" eb="5">
      <t>シンセイセイ</t>
    </rPh>
    <rPh sb="6" eb="8">
      <t>ツウシン</t>
    </rPh>
    <rPh sb="33" eb="34">
      <t>オコナ</t>
    </rPh>
    <phoneticPr fontId="2"/>
  </si>
  <si>
    <t>１　方針の制定と公表（6.1）</t>
    <phoneticPr fontId="2"/>
  </si>
  <si>
    <t>1.1.1</t>
    <phoneticPr fontId="2"/>
  </si>
  <si>
    <t>1.1.2</t>
  </si>
  <si>
    <t>1.1.3</t>
  </si>
  <si>
    <t>1.1.4</t>
  </si>
  <si>
    <t>1.1.5</t>
  </si>
  <si>
    <t>1.1.6</t>
  </si>
  <si>
    <t>1.2.1</t>
    <phoneticPr fontId="2"/>
  </si>
  <si>
    <t>1.2.2</t>
  </si>
  <si>
    <t>1.2.3</t>
  </si>
  <si>
    <t>1.2.4</t>
  </si>
  <si>
    <t>1.2.5</t>
  </si>
  <si>
    <t>２　医療機関における情報セキュリティマネジメントシステムの実践（6.2）</t>
    <rPh sb="2" eb="4">
      <t>イリョウ</t>
    </rPh>
    <rPh sb="4" eb="6">
      <t>キカン</t>
    </rPh>
    <phoneticPr fontId="2"/>
  </si>
  <si>
    <t>2.1.1</t>
    <phoneticPr fontId="2"/>
  </si>
  <si>
    <t>2.1.2</t>
  </si>
  <si>
    <t>2.1.3</t>
  </si>
  <si>
    <t>2.1.4</t>
  </si>
  <si>
    <t>↑リストアップした情報を、安全管理上の重要度に応じて分類を行っている（6.2.C-2）</t>
    <phoneticPr fontId="2"/>
  </si>
  <si>
    <t>↑リストは情報システムの安全管理者が必要に応じて速やかに確認できる状態で管理している（6.2.C-3）</t>
    <phoneticPr fontId="2"/>
  </si>
  <si>
    <t>↑リストアップした情報に対してリスク分析を実施している（6.2.C-4）</t>
    <phoneticPr fontId="2"/>
  </si>
  <si>
    <t>↑リスク分析の結果得られた脅威に対して、適切な対策を行っている（6.2.C-5）</t>
    <rPh sb="20" eb="22">
      <t>テキセツ</t>
    </rPh>
    <phoneticPr fontId="2"/>
  </si>
  <si>
    <t>３　組織的安全管理対策（6.3）</t>
    <phoneticPr fontId="2"/>
  </si>
  <si>
    <t>3.1.1</t>
    <phoneticPr fontId="2"/>
  </si>
  <si>
    <t>４　物理的安全対策（6.4）</t>
    <phoneticPr fontId="2"/>
  </si>
  <si>
    <t>５　技術的安全対策（6.5）</t>
    <phoneticPr fontId="2"/>
  </si>
  <si>
    <t>↑情報システムで扱う情報の範囲を明示している（6.1.C）</t>
    <rPh sb="16" eb="18">
      <t>メイジ</t>
    </rPh>
    <phoneticPr fontId="2"/>
  </si>
  <si>
    <t>↑情報システムで取り扱う情報の取扱方法や保存方法・期間について明示している（6.1.C）</t>
    <rPh sb="1" eb="3">
      <t>ジョウホウ</t>
    </rPh>
    <rPh sb="8" eb="9">
      <t>ト</t>
    </rPh>
    <rPh sb="10" eb="11">
      <t>アツカ</t>
    </rPh>
    <rPh sb="12" eb="14">
      <t>ジョウホウ</t>
    </rPh>
    <rPh sb="15" eb="17">
      <t>トリアツカイ</t>
    </rPh>
    <rPh sb="17" eb="19">
      <t>ホウホウ</t>
    </rPh>
    <rPh sb="20" eb="22">
      <t>ホゾン</t>
    </rPh>
    <rPh sb="22" eb="24">
      <t>ホウホウ</t>
    </rPh>
    <rPh sb="25" eb="27">
      <t>キカン</t>
    </rPh>
    <phoneticPr fontId="2"/>
  </si>
  <si>
    <t>↑利用者識別を確実に行い不要・不法なアクセスを防止について明示している（6.1.C）</t>
    <phoneticPr fontId="2"/>
  </si>
  <si>
    <t>↑安全管理の責任者を明示している（6.1.C）</t>
    <rPh sb="10" eb="12">
      <t>メイジ</t>
    </rPh>
    <phoneticPr fontId="2"/>
  </si>
  <si>
    <t>↑情報の取扱に関する苦情・質問の窓口を明示している（6.1.C）</t>
    <rPh sb="1" eb="3">
      <t>ジョウホウ</t>
    </rPh>
    <rPh sb="4" eb="6">
      <t>トリアツカイ</t>
    </rPh>
    <rPh sb="7" eb="8">
      <t>カン</t>
    </rPh>
    <phoneticPr fontId="2"/>
  </si>
  <si>
    <t>↑管理者及び利用者の責務に関する規定（10.C.(1).③）</t>
    <rPh sb="1" eb="4">
      <t>カンリシャ</t>
    </rPh>
    <rPh sb="4" eb="5">
      <t>オヨ</t>
    </rPh>
    <rPh sb="6" eb="9">
      <t>リヨウシャ</t>
    </rPh>
    <rPh sb="10" eb="12">
      <t>セキム</t>
    </rPh>
    <rPh sb="13" eb="14">
      <t>カン</t>
    </rPh>
    <rPh sb="16" eb="18">
      <t>キテイ</t>
    </rPh>
    <phoneticPr fontId="2"/>
  </si>
  <si>
    <t>3.6.1</t>
    <phoneticPr fontId="2"/>
  </si>
  <si>
    <t>3.6.2</t>
  </si>
  <si>
    <t>3.6.3</t>
  </si>
  <si>
    <t>3.6.4</t>
  </si>
  <si>
    <t>3.6.5</t>
  </si>
  <si>
    <t>3.6.6</t>
  </si>
  <si>
    <t>3.6.7</t>
  </si>
  <si>
    <t>3.6.8</t>
  </si>
  <si>
    <t>3.6.9</t>
  </si>
  <si>
    <t>3.6.10</t>
  </si>
  <si>
    <t>3.6.11</t>
  </si>
  <si>
    <t>3.6.12</t>
  </si>
  <si>
    <t>↑受託者は、契約で取り交わした範囲を超えて閲覧してはならないことを規定している（8.1.2.C.③エ）</t>
    <rPh sb="1" eb="4">
      <t>ジュタクシャ</t>
    </rPh>
    <rPh sb="33" eb="35">
      <t>キテイ</t>
    </rPh>
    <phoneticPr fontId="2"/>
  </si>
  <si>
    <t>外部保存実施に関する患者への説明を院内掲示等により実施している（8.1.3.C.(2)）</t>
    <rPh sb="17" eb="19">
      <t>インナイ</t>
    </rPh>
    <rPh sb="19" eb="21">
      <t>ケイジ</t>
    </rPh>
    <rPh sb="21" eb="22">
      <t>トウ</t>
    </rPh>
    <rPh sb="25" eb="27">
      <t>ジッシ</t>
    </rPh>
    <phoneticPr fontId="2"/>
  </si>
  <si>
    <t>患者本人に説明をすることが困難である場合の措置を規定している（8.1.3.C.(2)②③）</t>
    <rPh sb="18" eb="20">
      <t>バアイ</t>
    </rPh>
    <rPh sb="21" eb="23">
      <t>ソチ</t>
    </rPh>
    <rPh sb="24" eb="26">
      <t>キテイ</t>
    </rPh>
    <phoneticPr fontId="2"/>
  </si>
  <si>
    <t>委託者は、個人情報保護の対策を契約等で明記し、その実施状況を監督している（F1.2.C.(2)④）</t>
    <rPh sb="0" eb="3">
      <t>イタクシャ</t>
    </rPh>
    <rPh sb="19" eb="21">
      <t>メイキ</t>
    </rPh>
    <phoneticPr fontId="2"/>
  </si>
  <si>
    <t>患者本人に説明をすることが困難である場合の措置を規定している（F1.2.D.②③）</t>
    <rPh sb="18" eb="20">
      <t>バアイ</t>
    </rPh>
    <rPh sb="21" eb="23">
      <t>ソチ</t>
    </rPh>
    <rPh sb="24" eb="26">
      <t>キテイ</t>
    </rPh>
    <phoneticPr fontId="2"/>
  </si>
  <si>
    <t xml:space="preserve">↑事業の内容及び規模を考慮した適切な個人情報の取得、利用及び提供に関することを明示している（6.1.B-a） </t>
    <rPh sb="39" eb="41">
      <t>メイジ</t>
    </rPh>
    <phoneticPr fontId="2"/>
  </si>
  <si>
    <t xml:space="preserve">↑個人情報の取り扱いに関する法令、国が定める指針その他の規範を遵守することを明示している（6.1B-b） </t>
    <phoneticPr fontId="2"/>
  </si>
  <si>
    <t>1.3.2</t>
    <phoneticPr fontId="2"/>
  </si>
  <si>
    <t>3.2.11</t>
  </si>
  <si>
    <t>1.1.2.3</t>
  </si>
  <si>
    <t xml:space="preserve">↑個人情報の漏えい、滅失又はき損の予防及び是正に関することを明示している（6.1B-c）  </t>
    <phoneticPr fontId="2"/>
  </si>
  <si>
    <t xml:space="preserve">↑苦情及び相談への対応に関することを明示している（6.1.B-d） </t>
    <phoneticPr fontId="2"/>
  </si>
  <si>
    <t xml:space="preserve">↑個人情報保護マネジメントシステムの継続的改善に関することを明示している（6.1.B-e） </t>
    <phoneticPr fontId="2"/>
  </si>
  <si>
    <t>↑代表者の氏名を明示している（6.1.B-f）</t>
    <phoneticPr fontId="2"/>
  </si>
  <si>
    <t>↑個人情報の記録媒体の管理（保管・授受・廃棄等）の方法（6.3.C-5(f)）</t>
    <rPh sb="20" eb="22">
      <t>ハイキ</t>
    </rPh>
    <phoneticPr fontId="2"/>
  </si>
  <si>
    <t>↑人的安全管理のための教育訓練に関する規定（10.C.(1).⑨）</t>
    <rPh sb="1" eb="3">
      <t>ジンテキ</t>
    </rPh>
    <rPh sb="3" eb="5">
      <t>アンゼン</t>
    </rPh>
    <rPh sb="5" eb="7">
      <t>カンリ</t>
    </rPh>
    <rPh sb="11" eb="13">
      <t>キョウイク</t>
    </rPh>
    <rPh sb="13" eb="15">
      <t>クンレン</t>
    </rPh>
    <rPh sb="16" eb="17">
      <t>カン</t>
    </rPh>
    <rPh sb="19" eb="21">
      <t>キテイ</t>
    </rPh>
    <phoneticPr fontId="2"/>
  </si>
  <si>
    <t>↑運用管理規程の定期的見直し手順（10.C.(1).⑪）</t>
    <rPh sb="1" eb="3">
      <t>ウンヨウ</t>
    </rPh>
    <rPh sb="3" eb="5">
      <t>カンリ</t>
    </rPh>
    <rPh sb="5" eb="7">
      <t>キテイ</t>
    </rPh>
    <rPh sb="8" eb="11">
      <t>テイキテキ</t>
    </rPh>
    <rPh sb="11" eb="13">
      <t>ミナオ</t>
    </rPh>
    <rPh sb="14" eb="16">
      <t>テジュン</t>
    </rPh>
    <phoneticPr fontId="2"/>
  </si>
  <si>
    <t>↑再委託の可否及び再委託を行う際は条件を明確にしている（6.6.(2).C-1④）</t>
    <rPh sb="1" eb="4">
      <t>サイイタク</t>
    </rPh>
    <rPh sb="5" eb="7">
      <t>カヒ</t>
    </rPh>
    <rPh sb="7" eb="8">
      <t>オヨ</t>
    </rPh>
    <rPh sb="13" eb="14">
      <t>オコナ</t>
    </rPh>
    <rPh sb="15" eb="16">
      <t>サイ</t>
    </rPh>
    <rPh sb="17" eb="19">
      <t>ジョウケン</t>
    </rPh>
    <rPh sb="20" eb="22">
      <t>メイカク</t>
    </rPh>
    <phoneticPr fontId="2"/>
  </si>
  <si>
    <t>委託者・受託者・搬送事業者間で、次に掲げる事項を契約等で明確にしている（F1.3.C.(2)）</t>
    <rPh sb="0" eb="3">
      <t>イタクシャ</t>
    </rPh>
    <rPh sb="4" eb="7">
      <t>ジュタクシャ</t>
    </rPh>
    <rPh sb="8" eb="10">
      <t>ハンソウ</t>
    </rPh>
    <rPh sb="10" eb="13">
      <t>ジギョウシャ</t>
    </rPh>
    <rPh sb="13" eb="14">
      <t>カン</t>
    </rPh>
    <rPh sb="28" eb="30">
      <t>メイカク</t>
    </rPh>
    <phoneticPr fontId="2"/>
  </si>
  <si>
    <t>↑機器（情報機器や周辺機器）を用いる場合は機器の管理（6.3.C-5(e)）</t>
    <rPh sb="4" eb="6">
      <t>ジョウホウ</t>
    </rPh>
    <rPh sb="6" eb="8">
      <t>キキ</t>
    </rPh>
    <rPh sb="9" eb="11">
      <t>シュウヘン</t>
    </rPh>
    <rPh sb="11" eb="13">
      <t>キキ</t>
    </rPh>
    <phoneticPr fontId="2"/>
  </si>
  <si>
    <t>情報機器の設置場所（サーバ室等）及び記録媒体の保存場所は施錠している（6.4.C-1）</t>
    <rPh sb="0" eb="2">
      <t>ジョウホウ</t>
    </rPh>
    <rPh sb="13" eb="14">
      <t>シツ</t>
    </rPh>
    <rPh sb="14" eb="15">
      <t>トウ</t>
    </rPh>
    <phoneticPr fontId="2"/>
  </si>
  <si>
    <t>緊急に必要になることが予測される診療録等は、コピーや要約等を内部で利用可能にしている（F2.1C.(1)②）</t>
    <phoneticPr fontId="2"/>
  </si>
  <si>
    <t>受託者は、診療録等を他の保存文書等と区別して保存・管理している（F2.1C.(2)①）</t>
    <rPh sb="0" eb="3">
      <t>ジュタクシャ</t>
    </rPh>
    <phoneticPr fontId="2"/>
  </si>
  <si>
    <t>受託者は、劣化、損傷、紛失、窃盗等の防止のための措置を構築・維持している（F2.1C.(2)②）</t>
    <rPh sb="0" eb="3">
      <t>ジュタクシャ</t>
    </rPh>
    <rPh sb="24" eb="26">
      <t>ソチ</t>
    </rPh>
    <phoneticPr fontId="2"/>
  </si>
  <si>
    <t>目視による情報の漏出を防ぐため、運搬用車両を施錠したり、搬送用ケースを封印している（F2.2.C.(1)①）</t>
    <phoneticPr fontId="2"/>
  </si>
  <si>
    <t>他の搬送物と別のケースや系統に分けたり、同時に搬送しない対策を実施している（F2.2.C.(1)②）</t>
    <rPh sb="28" eb="30">
      <t>タイサク</t>
    </rPh>
    <rPh sb="31" eb="33">
      <t>ジッシ</t>
    </rPh>
    <phoneticPr fontId="2"/>
  </si>
  <si>
    <t>搬送業者と守秘義務に関する契約を取り交わしている（F2.2.C.(1)③）</t>
    <rPh sb="16" eb="17">
      <t>ト</t>
    </rPh>
    <rPh sb="18" eb="19">
      <t>カ</t>
    </rPh>
    <phoneticPr fontId="2"/>
  </si>
  <si>
    <t>受託者は、保管管理のみを実施し、内容を確認したり閲覧しない旨を契約書で明確にしている（F2.2.C.(2)②）</t>
    <rPh sb="0" eb="3">
      <t>ジュタクシャ</t>
    </rPh>
    <rPh sb="5" eb="7">
      <t>ホカン</t>
    </rPh>
    <rPh sb="29" eb="30">
      <t>ムネ</t>
    </rPh>
    <rPh sb="31" eb="34">
      <t>ケイヤクショ</t>
    </rPh>
    <rPh sb="35" eb="37">
      <t>メイカク</t>
    </rPh>
    <phoneticPr fontId="2"/>
  </si>
  <si>
    <t>委託者は、個人情報保護の対策を契約等で明記し、その実施状況を監督している（F2.2.C.(2)③）</t>
    <rPh sb="0" eb="3">
      <t>イタクシャ</t>
    </rPh>
    <rPh sb="19" eb="21">
      <t>メイキ</t>
    </rPh>
    <phoneticPr fontId="2"/>
  </si>
  <si>
    <t>患者本人に説明をすることが困難である場合の措置を規定している（F2.2.D.②③）</t>
    <rPh sb="18" eb="20">
      <t>バアイ</t>
    </rPh>
    <rPh sb="21" eb="23">
      <t>ソチ</t>
    </rPh>
    <rPh sb="24" eb="26">
      <t>キテイ</t>
    </rPh>
    <phoneticPr fontId="2"/>
  </si>
  <si>
    <t>管理運用体制についての説明は、委託者が主体となって行うことが明確である（F2.3.C.(1)①）</t>
    <rPh sb="11" eb="13">
      <t>セツメイ</t>
    </rPh>
    <rPh sb="15" eb="18">
      <t>イタクシャ</t>
    </rPh>
    <rPh sb="19" eb="21">
      <t>シュタイ</t>
    </rPh>
    <rPh sb="25" eb="26">
      <t>オコナ</t>
    </rPh>
    <rPh sb="30" eb="32">
      <t>メイカク</t>
    </rPh>
    <phoneticPr fontId="2"/>
  </si>
  <si>
    <t>運用及び管理等に関する責任については、委託者が主体になって対応することが明確である（F2.3.C.(1)②）</t>
    <rPh sb="21" eb="22">
      <t>シャ</t>
    </rPh>
    <rPh sb="36" eb="38">
      <t>メイカク</t>
    </rPh>
    <phoneticPr fontId="2"/>
  </si>
  <si>
    <t>委託者は、運用管理の状況を定期的に監査し、改善している（F2.3.C.(1)③）</t>
    <rPh sb="0" eb="2">
      <t>イタク</t>
    </rPh>
    <rPh sb="2" eb="3">
      <t>シャ</t>
    </rPh>
    <phoneticPr fontId="2"/>
  </si>
  <si>
    <t>委託者・受託者・搬送事業者間で、次に掲げる事項を契約等で明確にしている（F2.3.C.(2)）</t>
    <rPh sb="0" eb="3">
      <t>イタクシャ</t>
    </rPh>
    <rPh sb="4" eb="7">
      <t>ジュタクシャ</t>
    </rPh>
    <rPh sb="8" eb="10">
      <t>ハンソウ</t>
    </rPh>
    <rPh sb="10" eb="13">
      <t>ジギョウシャ</t>
    </rPh>
    <rPh sb="13" eb="14">
      <t>カン</t>
    </rPh>
    <rPh sb="28" eb="30">
      <t>メイカク</t>
    </rPh>
    <phoneticPr fontId="2"/>
  </si>
  <si>
    <t>13.3</t>
  </si>
  <si>
    <t>13.4</t>
  </si>
  <si>
    <t>↑元の文書と同等であることを担保する情報作成管理者を配置している（9.1.C-2）</t>
    <rPh sb="1" eb="2">
      <t>モト</t>
    </rPh>
    <rPh sb="3" eb="5">
      <t>ブンショ</t>
    </rPh>
    <rPh sb="6" eb="8">
      <t>ドウトウ</t>
    </rPh>
    <phoneticPr fontId="2"/>
  </si>
  <si>
    <t>↑作業責任者が電子署名・タイムスタンプ等を遅滞なく行っている（9.1.C-2）</t>
    <phoneticPr fontId="2"/>
  </si>
  <si>
    <t>過去に蓄積された紙媒体等をスキャナ等で電子化保存する（9.3）</t>
    <phoneticPr fontId="2"/>
  </si>
  <si>
    <t>↑（真正性）ネットワーク上で「改ざん」されていないことを保証している（7.1.C.(2)）</t>
    <phoneticPr fontId="2"/>
  </si>
  <si>
    <t>↑（保存性）ネットワークや外部保存を受託する機関の設備の互換性を確保している（7.3.D.(1)）</t>
    <phoneticPr fontId="2"/>
  </si>
  <si>
    <t>評点</t>
    <rPh sb="0" eb="2">
      <t>ヒョウテン</t>
    </rPh>
    <phoneticPr fontId="2"/>
  </si>
  <si>
    <t>配点</t>
    <rPh sb="0" eb="2">
      <t>ハイテン</t>
    </rPh>
    <phoneticPr fontId="2"/>
  </si>
  <si>
    <t>基準点</t>
    <rPh sb="0" eb="2">
      <t>キジュン</t>
    </rPh>
    <rPh sb="2" eb="3">
      <t>テン</t>
    </rPh>
    <phoneticPr fontId="2"/>
  </si>
  <si>
    <t>備考</t>
    <rPh sb="0" eb="2">
      <t>ビコウ</t>
    </rPh>
    <phoneticPr fontId="2"/>
  </si>
  <si>
    <t>↑委託元の病院、診療所や患者の許可なく分析等を目的として取り扱わないことが明確（8.1.2.C．①イ）</t>
    <rPh sb="37" eb="39">
      <t>メイカク</t>
    </rPh>
    <phoneticPr fontId="2"/>
  </si>
  <si>
    <t>↑受託者が非常時等にアクセスした事実が、委託者で識別できる機構を持っている（8.1.2.D.エ）</t>
    <rPh sb="1" eb="4">
      <t>ジュタクシャ</t>
    </rPh>
    <rPh sb="5" eb="7">
      <t>ヒジョウ</t>
    </rPh>
    <rPh sb="7" eb="8">
      <t>ジ</t>
    </rPh>
    <rPh sb="8" eb="9">
      <t>ナド</t>
    </rPh>
    <rPh sb="20" eb="23">
      <t>イタクシャ</t>
    </rPh>
    <rPh sb="32" eb="33">
      <t>モ</t>
    </rPh>
    <phoneticPr fontId="2"/>
  </si>
  <si>
    <t>↑受託者が保存した情報の、分析・解析等の禁止に関する事項を契約に明記している（8.1.2.C.③オ）</t>
    <rPh sb="9" eb="11">
      <t>ジョウホウ</t>
    </rPh>
    <rPh sb="13" eb="15">
      <t>ブンセキ</t>
    </rPh>
    <rPh sb="16" eb="19">
      <t>カイセキナド</t>
    </rPh>
    <rPh sb="20" eb="22">
      <t>キンシ</t>
    </rPh>
    <rPh sb="23" eb="24">
      <t>カン</t>
    </rPh>
    <rPh sb="26" eb="28">
      <t>ジコウ</t>
    </rPh>
    <phoneticPr fontId="2"/>
  </si>
  <si>
    <t>医療機関等と搬送業者との間で、守秘義務に関する事項等の契約を結んでいる（F2.2.C.(2)①）</t>
    <rPh sb="0" eb="2">
      <t>イリョウ</t>
    </rPh>
    <rPh sb="2" eb="4">
      <t>キカン</t>
    </rPh>
    <rPh sb="4" eb="5">
      <t>トウ</t>
    </rPh>
    <rPh sb="25" eb="26">
      <t>トウ</t>
    </rPh>
    <phoneticPr fontId="2"/>
  </si>
  <si>
    <t>↑受託者が情報提供に係るアクセス権を設定する際のルールがある（8.1.2.C.②エ）</t>
    <rPh sb="5" eb="7">
      <t>ジョウホウ</t>
    </rPh>
    <rPh sb="10" eb="11">
      <t>カカ</t>
    </rPh>
    <rPh sb="18" eb="20">
      <t>セッテイ</t>
    </rPh>
    <rPh sb="22" eb="23">
      <t>サイ</t>
    </rPh>
    <phoneticPr fontId="2"/>
  </si>
  <si>
    <t>↑受託者が情報提供に係るアクセス権を設定する際のルールがある（8.1.2.C.③カ）</t>
    <phoneticPr fontId="2"/>
  </si>
  <si>
    <t>H</t>
    <phoneticPr fontId="2"/>
  </si>
  <si>
    <t>情報システム運用責任者を選任している（6.3.C-1）</t>
    <rPh sb="12" eb="14">
      <t>センニン</t>
    </rPh>
    <phoneticPr fontId="2"/>
  </si>
  <si>
    <t>↑スキャン等を行なう前に、スキャンによる電子化で情報が欠落することがないことを確認している（9.1.C-1）</t>
    <phoneticPr fontId="2"/>
  </si>
  <si>
    <t>↑紙媒体の場合、診療等の用途に差し支えない精度でスキャンを実施している（9.1.C-1）（9.4.C-1）</t>
    <rPh sb="29" eb="31">
      <t>ジッシ</t>
    </rPh>
    <phoneticPr fontId="2"/>
  </si>
  <si>
    <t>↑放射線フィルム等の高精細な情報に関しては、ガイドラインに準拠している（9.1.C-1）（9.4.C-1）</t>
    <rPh sb="29" eb="31">
      <t>ジュンキョ</t>
    </rPh>
    <phoneticPr fontId="2"/>
  </si>
  <si>
    <t>↑医療に関する業務等に差し支えない精度で保存している（9.1.C-1）（9.4.C-1）</t>
    <rPh sb="1" eb="3">
      <t>イリョウ</t>
    </rPh>
    <rPh sb="4" eb="5">
      <t>カン</t>
    </rPh>
    <rPh sb="7" eb="10">
      <t>ギョウムナド</t>
    </rPh>
    <rPh sb="11" eb="12">
      <t>サ</t>
    </rPh>
    <rPh sb="13" eb="14">
      <t>ツカ</t>
    </rPh>
    <rPh sb="17" eb="19">
      <t>セイド</t>
    </rPh>
    <rPh sb="20" eb="22">
      <t>ホゾン</t>
    </rPh>
    <phoneticPr fontId="2"/>
  </si>
  <si>
    <t>↑画像情報は、汎用性が高く可視化するソフトウェアに困らない形式で保存している（9.1.C-1）（9.4.C-1）</t>
    <rPh sb="1" eb="3">
      <t>ガゾウ</t>
    </rPh>
    <rPh sb="3" eb="5">
      <t>ジョウホウ</t>
    </rPh>
    <phoneticPr fontId="2"/>
  </si>
  <si>
    <t>↑非可逆圧縮をおこなう場合は医療に関する業務等に支障がない精度であることを確認している（9.1.C-1）（9.4.C-1）</t>
    <rPh sb="37" eb="39">
      <t>カクニン</t>
    </rPh>
    <phoneticPr fontId="2"/>
  </si>
  <si>
    <t>↑放射線フィルム等の医用画像をスキャンした情報は、DICOM等の適切な形式で保存している（9.1.C-1）（9.4.C-1）</t>
    <phoneticPr fontId="2"/>
  </si>
  <si>
    <t>↑情報作成管理者は、運用管理規程に基づき確実に実施される措置を講じている（9.1.C-3）</t>
    <rPh sb="1" eb="3">
      <t>ジョウホウ</t>
    </rPh>
    <rPh sb="3" eb="5">
      <t>サクセイ</t>
    </rPh>
    <rPh sb="5" eb="8">
      <t>カンリシャ</t>
    </rPh>
    <rPh sb="10" eb="12">
      <t>ウンヨウ</t>
    </rPh>
    <rPh sb="12" eb="14">
      <t>カンリ</t>
    </rPh>
    <rPh sb="14" eb="16">
      <t>キテイ</t>
    </rPh>
    <rPh sb="17" eb="18">
      <t>モト</t>
    </rPh>
    <rPh sb="20" eb="22">
      <t>カクジツ</t>
    </rPh>
    <rPh sb="23" eb="25">
      <t>ジッシ</t>
    </rPh>
    <rPh sb="28" eb="30">
      <t>ソチ</t>
    </rPh>
    <rPh sb="31" eb="32">
      <t>コウ</t>
    </rPh>
    <phoneticPr fontId="2"/>
  </si>
  <si>
    <t>↑診療の都度電子化する場合、情報を入手してから一定期間以内にスキャンを行っている（9.2.C）</t>
    <rPh sb="1" eb="3">
      <t>シンリョウ</t>
    </rPh>
    <rPh sb="4" eb="6">
      <t>ツド</t>
    </rPh>
    <rPh sb="6" eb="8">
      <t>デンシ</t>
    </rPh>
    <rPh sb="8" eb="9">
      <t>カ</t>
    </rPh>
    <rPh sb="11" eb="13">
      <t>バアイ</t>
    </rPh>
    <phoneticPr fontId="2"/>
  </si>
  <si>
    <t>↑光学解像度、センサ等の一定の規格・基準を満たすスキャナを用いている（9.1.C-1）（9.4.C-1）</t>
    <phoneticPr fontId="2"/>
  </si>
  <si>
    <t>5.1.1</t>
    <phoneticPr fontId="2"/>
  </si>
  <si>
    <t>5.1.1.1</t>
    <phoneticPr fontId="2"/>
  </si>
  <si>
    <t>5.1.1.2</t>
  </si>
  <si>
    <t>5.1.1.3</t>
  </si>
  <si>
    <t>5.1.1.4</t>
  </si>
  <si>
    <t>5.1.1.5</t>
  </si>
  <si>
    <t>5.1.1.6</t>
  </si>
  <si>
    <t>5.1.1.7</t>
  </si>
  <si>
    <t>5.1.1.8</t>
  </si>
  <si>
    <t>5.1.1.9</t>
  </si>
  <si>
    <t>5.1.1.10</t>
  </si>
  <si>
    <t>5.1.1.11</t>
  </si>
  <si>
    <t>5.1.1.12</t>
  </si>
  <si>
    <t>5.1.1.13</t>
  </si>
  <si>
    <t>5.2　過去に蓄積された紙媒体等をスキャナ等で電子化保存する場合（9.3）</t>
    <phoneticPr fontId="2"/>
  </si>
  <si>
    <t>5.2.1</t>
    <phoneticPr fontId="2"/>
  </si>
  <si>
    <t>↑事前に対象となる患者等に、スキャナ等で電子化をおこなうことを掲示等で周知している（9.3.C-1）</t>
    <phoneticPr fontId="2"/>
  </si>
  <si>
    <t>↑電子化に関する監査を適切な能力を持つ外部監査人によって実施している（9.3.C-3）</t>
    <rPh sb="1" eb="4">
      <t>デンシカ</t>
    </rPh>
    <rPh sb="5" eb="6">
      <t>カン</t>
    </rPh>
    <rPh sb="8" eb="10">
      <t>カンサ</t>
    </rPh>
    <rPh sb="28" eb="30">
      <t>ジッシ</t>
    </rPh>
    <phoneticPr fontId="2"/>
  </si>
  <si>
    <t>5.2.1.1</t>
    <phoneticPr fontId="2"/>
  </si>
  <si>
    <t>5.2.1.2</t>
  </si>
  <si>
    <t>5.2.1.3</t>
  </si>
  <si>
    <t>5.2.1.4</t>
  </si>
  <si>
    <t>5.2.1.5</t>
  </si>
  <si>
    <t>5.2.1.6</t>
  </si>
  <si>
    <t>5.2.1.7</t>
  </si>
  <si>
    <t>5.2.1.8</t>
  </si>
  <si>
    <t>5.2.1.9</t>
  </si>
  <si>
    <t>5.2.1.10</t>
  </si>
  <si>
    <t>2.1</t>
    <phoneticPr fontId="2"/>
  </si>
  <si>
    <t>12.1</t>
    <phoneticPr fontId="2"/>
  </si>
  <si>
    <t>5.4.1.2</t>
  </si>
  <si>
    <t>5.4.1.3</t>
  </si>
  <si>
    <t>↑医療機関等の体制（6.3.C-5(b)）</t>
    <phoneticPr fontId="2"/>
  </si>
  <si>
    <t>↑リスクに対する予防、発生時の対応の方法（6.3.C-5(d)）</t>
    <phoneticPr fontId="2"/>
  </si>
  <si>
    <t>↑苦情・質問の受け付け窓口（6.3.C-5(i)）</t>
    <phoneticPr fontId="2"/>
  </si>
  <si>
    <t>↑患者等への説明と同意を得る方法（6.3.C-5(g)）</t>
    <phoneticPr fontId="2"/>
  </si>
  <si>
    <t>↑（見読性）緊急に必要になるとまではいえない情報についても見読性を確保している（7.2.D.(2)）</t>
    <rPh sb="2" eb="3">
      <t>ケン</t>
    </rPh>
    <rPh sb="3" eb="5">
      <t>ドクセイ</t>
    </rPh>
    <rPh sb="29" eb="30">
      <t>ケン</t>
    </rPh>
    <rPh sb="30" eb="32">
      <t>ドクセイ</t>
    </rPh>
    <rPh sb="33" eb="35">
      <t>カクホ</t>
    </rPh>
    <phoneticPr fontId="2"/>
  </si>
  <si>
    <t>↑（保存性）データ形式及び転送プロトコルのバージョン管理と継続性の確保を実施している（7.2.C.(1)）</t>
    <rPh sb="36" eb="38">
      <t>ジッシ</t>
    </rPh>
    <phoneticPr fontId="2"/>
  </si>
  <si>
    <t>↑（保存性）ネットワークや外部保存を受託する機関の設備の劣化対策を実施している（7.2.C.(2)）</t>
    <rPh sb="33" eb="35">
      <t>ジッシ</t>
    </rPh>
    <phoneticPr fontId="2"/>
  </si>
  <si>
    <t>H</t>
    <phoneticPr fontId="2"/>
  </si>
  <si>
    <t>医療機関等は、受託先に保存されている診療録等を定期的に調べ、終了処理の監査を実施している（8.4.2)</t>
    <phoneticPr fontId="2"/>
  </si>
  <si>
    <t>廃棄に関わる規定を、委託契約書に明記している（8.4.2）</t>
    <rPh sb="10" eb="12">
      <t>イタク</t>
    </rPh>
    <phoneticPr fontId="2"/>
  </si>
  <si>
    <t>実際の廃棄に備えて、事前に具体的な廃棄プログラム等の手順書を規定している（8.4.2）</t>
    <rPh sb="0" eb="2">
      <t>ジッサイ</t>
    </rPh>
    <rPh sb="28" eb="29">
      <t>ショ</t>
    </rPh>
    <rPh sb="30" eb="32">
      <t>キテイ</t>
    </rPh>
    <phoneticPr fontId="2"/>
  </si>
  <si>
    <t>↑スキャナによる読み取りに係る運用管理規程を定めている（対象文書の選定を含む）（9.1.C-2）</t>
    <rPh sb="33" eb="35">
      <t>センテイ</t>
    </rPh>
    <rPh sb="36" eb="37">
      <t>フク</t>
    </rPh>
    <phoneticPr fontId="2"/>
  </si>
  <si>
    <t>個人情報が存在するPC 等の重要な機器には、盗難防止用チェーンを設置している（6.4.C-4）</t>
    <phoneticPr fontId="2"/>
  </si>
  <si>
    <t>防犯カメラ、自動侵入監視装置等を設置している（6.4.D-1）</t>
    <phoneticPr fontId="2"/>
  </si>
  <si>
    <t>従業者の退職後の個人情報保護規程を定めている（6.6.(1).C-3）</t>
    <phoneticPr fontId="2"/>
  </si>
  <si>
    <t>作業員各人と保守会社との守秘義務契約を求めている（6.8.D-3）</t>
    <phoneticPr fontId="2"/>
  </si>
  <si>
    <t>詳細なオペレーション記録を保守操作ログとして記録している（6.8.D-1）</t>
    <phoneticPr fontId="2"/>
  </si>
  <si>
    <t>情報システムで扱う情報を特定しリスクを分析する手順がある（6.2.D）</t>
    <rPh sb="12" eb="14">
      <t>トクテイ</t>
    </rPh>
    <rPh sb="19" eb="21">
      <t>ブンセキ</t>
    </rPh>
    <rPh sb="23" eb="25">
      <t>テジュン</t>
    </rPh>
    <phoneticPr fontId="2"/>
  </si>
  <si>
    <t>以下の内容を含む運用管理規程を整備している（6.3.C-5）</t>
    <rPh sb="0" eb="2">
      <t>イカ</t>
    </rPh>
    <rPh sb="3" eb="5">
      <t>ナイヨウ</t>
    </rPh>
    <rPh sb="6" eb="7">
      <t>フク</t>
    </rPh>
    <rPh sb="8" eb="10">
      <t>ウンヨウ</t>
    </rPh>
    <rPh sb="10" eb="12">
      <t>カンリ</t>
    </rPh>
    <rPh sb="12" eb="14">
      <t>キテイ</t>
    </rPh>
    <rPh sb="15" eb="17">
      <t>セイビ</t>
    </rPh>
    <phoneticPr fontId="2"/>
  </si>
  <si>
    <t>←小成績</t>
    <rPh sb="1" eb="2">
      <t>ショウ</t>
    </rPh>
    <rPh sb="2" eb="4">
      <t>セイセキ</t>
    </rPh>
    <phoneticPr fontId="2"/>
  </si>
  <si>
    <t>←中成績</t>
    <rPh sb="1" eb="2">
      <t>チュウ</t>
    </rPh>
    <rPh sb="2" eb="4">
      <t>セイセキ</t>
    </rPh>
    <phoneticPr fontId="2"/>
  </si>
  <si>
    <t>情報システムの保守会社と守秘義務契約を締結している（6.8.C-6）</t>
    <rPh sb="0" eb="2">
      <t>ジョウホウ</t>
    </rPh>
    <phoneticPr fontId="2"/>
  </si>
  <si>
    <t>メンテナンス終了時の速やかな作業報告書の提出を求めている（承認手順を含む）（6.8.C-5）</t>
    <rPh sb="29" eb="31">
      <t>ショウニン</t>
    </rPh>
    <rPh sb="31" eb="33">
      <t>テジュン</t>
    </rPh>
    <rPh sb="34" eb="35">
      <t>フク</t>
    </rPh>
    <phoneticPr fontId="2"/>
  </si>
  <si>
    <t>保守要員個人の専用アカウントを使用している（6.8.C-2）</t>
    <rPh sb="0" eb="2">
      <t>ホシュ</t>
    </rPh>
    <rPh sb="2" eb="4">
      <t>ヨウイン</t>
    </rPh>
    <rPh sb="4" eb="6">
      <t>コジン</t>
    </rPh>
    <rPh sb="7" eb="9">
      <t>センヨウ</t>
    </rPh>
    <rPh sb="15" eb="17">
      <t>シヨウ</t>
    </rPh>
    <phoneticPr fontId="2"/>
  </si>
  <si>
    <t>↑理念（基本方針と管理目的の表明）（6.3.C-5(a)）</t>
    <phoneticPr fontId="2"/>
  </si>
  <si>
    <t>↑契約書・マニュアル等の文書の管理（6.3.C-5(c)）</t>
    <phoneticPr fontId="2"/>
  </si>
  <si>
    <t>↑監査（6.3.C-5(h)）</t>
    <phoneticPr fontId="2"/>
  </si>
  <si>
    <t>情報システムへのアクセスにおける利用者の識別と認証を行っている（6.5.C-1）</t>
    <phoneticPr fontId="2"/>
  </si>
  <si>
    <t>法令で定められた記名・押印を電子署名を実施している（6.12）</t>
    <rPh sb="19" eb="21">
      <t>ジッシ</t>
    </rPh>
    <phoneticPr fontId="2"/>
  </si>
  <si>
    <t>↑保健医療福祉分野PKI認証局の発行する電子証明書を用いている（6.12.C.(1)）</t>
    <phoneticPr fontId="2"/>
  </si>
  <si>
    <t>↑認定特定認証事業者等の発行する電子証明書を用いている（6.12.C.(1)）</t>
    <phoneticPr fontId="2"/>
  </si>
  <si>
    <t>↑電子署名を含む文書全体にタイムスタンプを付与している（6.12.C.(2)）</t>
    <phoneticPr fontId="2"/>
  </si>
  <si>
    <t>↑タイムスタンプは、時刻認証事業者のものを使用している（6.12.C.(2)）</t>
    <rPh sb="10" eb="12">
      <t>ジコク</t>
    </rPh>
    <rPh sb="12" eb="14">
      <t>ニンショウ</t>
    </rPh>
    <rPh sb="14" eb="16">
      <t>ジギョウ</t>
    </rPh>
    <rPh sb="16" eb="17">
      <t>シャ</t>
    </rPh>
    <rPh sb="21" eb="23">
      <t>シヨウ</t>
    </rPh>
    <phoneticPr fontId="2"/>
  </si>
  <si>
    <t>↑法定保存期間中のタイムスタンプの有効性を継続できるよう、対策を講じている（6.12.C.(2)）</t>
    <phoneticPr fontId="2"/>
  </si>
  <si>
    <t>↑タイムスタンプを付与する時点で有効な電子証明書を用いてる（6.12.C.(3)）</t>
    <phoneticPr fontId="2"/>
  </si>
  <si>
    <t>↑電子署名・タイムスタンプに関する規程を整備している（10.C.(1).④）</t>
    <rPh sb="1" eb="3">
      <t>デンシ</t>
    </rPh>
    <rPh sb="3" eb="5">
      <t>ショメイ</t>
    </rPh>
    <rPh sb="14" eb="15">
      <t>カン</t>
    </rPh>
    <rPh sb="17" eb="19">
      <t>キテイ</t>
    </rPh>
    <rPh sb="20" eb="22">
      <t>セイビ</t>
    </rPh>
    <phoneticPr fontId="2"/>
  </si>
  <si>
    <t>１２　法令で定められた記名・押印を電子署名で行うことについて（6.12）</t>
    <rPh sb="3" eb="5">
      <t>ホウレイ</t>
    </rPh>
    <rPh sb="6" eb="7">
      <t>サダ</t>
    </rPh>
    <rPh sb="11" eb="13">
      <t>キメイ</t>
    </rPh>
    <rPh sb="14" eb="16">
      <t>オウイン</t>
    </rPh>
    <rPh sb="17" eb="19">
      <t>デンシ</t>
    </rPh>
    <rPh sb="19" eb="21">
      <t>ショメイ</t>
    </rPh>
    <rPh sb="22" eb="23">
      <t>オコナ</t>
    </rPh>
    <phoneticPr fontId="2"/>
  </si>
  <si>
    <t>12.1.1</t>
    <phoneticPr fontId="2"/>
  </si>
  <si>
    <t>12.1.2</t>
  </si>
  <si>
    <t>12.1.3</t>
  </si>
  <si>
    <t>12.1.4</t>
  </si>
  <si>
    <t>12.1.5</t>
  </si>
  <si>
    <t>12.1.6</t>
  </si>
  <si>
    <t>12.1.7</t>
  </si>
  <si>
    <t>総合評点</t>
    <rPh sb="0" eb="2">
      <t>ソウゴウ</t>
    </rPh>
    <rPh sb="2" eb="4">
      <t>ヒョウテン</t>
    </rPh>
    <phoneticPr fontId="2"/>
  </si>
  <si>
    <t>診療録等をスキャナ等により電子化して保存している（9.）</t>
    <rPh sb="0" eb="3">
      <t>シンリョウロク</t>
    </rPh>
    <rPh sb="3" eb="4">
      <t>トウ</t>
    </rPh>
    <rPh sb="9" eb="10">
      <t>トウ</t>
    </rPh>
    <rPh sb="13" eb="16">
      <t>デンシカ</t>
    </rPh>
    <rPh sb="18" eb="20">
      <t>ホゾン</t>
    </rPh>
    <phoneticPr fontId="2"/>
  </si>
  <si>
    <t>1.1.1</t>
    <phoneticPr fontId="2"/>
  </si>
  <si>
    <t>1.1.1.1</t>
    <phoneticPr fontId="2"/>
  </si>
  <si>
    <t>1.1.1.2</t>
  </si>
  <si>
    <t>1.1.1.3</t>
  </si>
  <si>
    <t>1.1.1.4</t>
  </si>
  <si>
    <t>1.1.2</t>
    <phoneticPr fontId="2"/>
  </si>
  <si>
    <t>1.1.2.1</t>
    <phoneticPr fontId="2"/>
  </si>
  <si>
    <t>1.1.2.2</t>
  </si>
  <si>
    <t>1.2.1</t>
    <phoneticPr fontId="2"/>
  </si>
  <si>
    <t>1.2.1.1</t>
    <phoneticPr fontId="2"/>
  </si>
  <si>
    <t>1.2.1.2</t>
  </si>
  <si>
    <t>1.2.1.3</t>
  </si>
  <si>
    <t>1.2.1.4</t>
  </si>
  <si>
    <t>1.2.2</t>
    <phoneticPr fontId="2"/>
  </si>
  <si>
    <t>1.2.2.1</t>
    <phoneticPr fontId="2"/>
  </si>
  <si>
    <t>1.2.2.2</t>
  </si>
  <si>
    <t>1.2.2.3</t>
  </si>
  <si>
    <t>1.3.1</t>
    <phoneticPr fontId="2"/>
  </si>
  <si>
    <t>1.4.1</t>
    <phoneticPr fontId="2"/>
  </si>
  <si>
    <t>1.4.1.1</t>
    <phoneticPr fontId="2"/>
  </si>
  <si>
    <t>1.4.1.2</t>
  </si>
  <si>
    <t>1.4.1.3</t>
  </si>
  <si>
    <t>1.4.1.4</t>
  </si>
  <si>
    <t>1.5.1</t>
    <phoneticPr fontId="2"/>
  </si>
  <si>
    <t>1.5.2</t>
  </si>
  <si>
    <t>1.5.3</t>
  </si>
  <si>
    <t>1.5.4</t>
  </si>
  <si>
    <t>2.1　見読性の確保（7.2.C.（1)～(3))</t>
    <phoneticPr fontId="2"/>
  </si>
  <si>
    <t>2.2　システム障害対策（7.2.C.(4)～D.(3)）</t>
    <phoneticPr fontId="2"/>
  </si>
  <si>
    <t>2.2.1</t>
    <phoneticPr fontId="2"/>
  </si>
  <si>
    <t>2.2.2</t>
  </si>
  <si>
    <t>2.2.3</t>
  </si>
  <si>
    <t>2.2.4</t>
  </si>
  <si>
    <t>3.2.2</t>
  </si>
  <si>
    <t>3.2.3</t>
  </si>
  <si>
    <t>3.2.4</t>
  </si>
  <si>
    <t>3.2.5</t>
  </si>
  <si>
    <t>3.2.6</t>
  </si>
  <si>
    <t>3.2.7</t>
  </si>
  <si>
    <t>3.2.8</t>
  </si>
  <si>
    <t>3.2.9</t>
  </si>
  <si>
    <t>3.2.10</t>
  </si>
  <si>
    <t>3.3　記録媒体、設備の劣化による読み取り不能または不完全な読み取りの防止（7.3.B.(3)）</t>
    <phoneticPr fontId="2"/>
  </si>
  <si>
    <t>3.3.1</t>
    <phoneticPr fontId="2"/>
  </si>
  <si>
    <t>3.3.2</t>
  </si>
  <si>
    <t>3.3.3</t>
  </si>
  <si>
    <t>3.3.4</t>
  </si>
  <si>
    <t>3.3.5</t>
  </si>
  <si>
    <t>3.4　媒体・機器・ソフトウェアの整合性不備による復元不能の防止（7.3.B.(4)）</t>
    <phoneticPr fontId="2"/>
  </si>
  <si>
    <t>3.4.1</t>
    <phoneticPr fontId="2"/>
  </si>
  <si>
    <t>3.4.2</t>
  </si>
  <si>
    <t>3.4.3</t>
  </si>
  <si>
    <t>４　ネットワークを通じて医療機関等の外部に保存する場合(7.1～7.3）</t>
    <phoneticPr fontId="2"/>
  </si>
  <si>
    <t>4.1.1</t>
    <phoneticPr fontId="2"/>
  </si>
  <si>
    <t>4.1.2</t>
  </si>
  <si>
    <t>4.1.3</t>
  </si>
  <si>
    <t>4.1.4</t>
  </si>
  <si>
    <t>4.1.5</t>
  </si>
  <si>
    <t>4.1.6</t>
  </si>
  <si>
    <t>4.1.7</t>
  </si>
  <si>
    <t>4.1.8</t>
  </si>
  <si>
    <t>5.3　無線LANの利用について（6.5.C.11）</t>
    <rPh sb="4" eb="6">
      <t>ムセン</t>
    </rPh>
    <rPh sb="10" eb="12">
      <t>リヨウ</t>
    </rPh>
    <phoneticPr fontId="2"/>
  </si>
  <si>
    <t>5.3.1</t>
    <phoneticPr fontId="2"/>
  </si>
  <si>
    <t>5.4.1</t>
    <phoneticPr fontId="2"/>
  </si>
  <si>
    <t>６　人的安全対策（6.6）</t>
    <phoneticPr fontId="2"/>
  </si>
  <si>
    <t>6.6.1</t>
    <phoneticPr fontId="2"/>
  </si>
  <si>
    <t>6.6.2</t>
  </si>
  <si>
    <t>6.6.3</t>
  </si>
  <si>
    <t>6.6.4</t>
  </si>
  <si>
    <t>７　情報の廃棄（6.7）</t>
    <phoneticPr fontId="2"/>
  </si>
  <si>
    <t>８　情報システムの改造と保守（6.8）</t>
    <rPh sb="2" eb="4">
      <t>ジョウホウ</t>
    </rPh>
    <rPh sb="9" eb="11">
      <t>カイゾウ</t>
    </rPh>
    <rPh sb="12" eb="14">
      <t>ホシュ</t>
    </rPh>
    <phoneticPr fontId="2"/>
  </si>
  <si>
    <t>8.1.1</t>
    <phoneticPr fontId="2"/>
  </si>
  <si>
    <t>8.2.1</t>
    <phoneticPr fontId="2"/>
  </si>
  <si>
    <t>8.2.2</t>
  </si>
  <si>
    <t>8.2.3</t>
  </si>
  <si>
    <t>8.2.4</t>
  </si>
  <si>
    <t>8.2.5</t>
  </si>
  <si>
    <t>8.3.1</t>
    <phoneticPr fontId="2"/>
  </si>
  <si>
    <t>8.3.2</t>
  </si>
  <si>
    <t>8.3.4</t>
  </si>
  <si>
    <t>8.3.6</t>
  </si>
  <si>
    <t>8.3.7</t>
  </si>
  <si>
    <t>９　情報および情報機器の持ち出しについて（6.9）</t>
    <phoneticPr fontId="2"/>
  </si>
  <si>
    <t>１１　外部と個人情報を含む医療情報を交換する場合の安全管理（6.11）</t>
    <rPh sb="3" eb="5">
      <t>ガイブ</t>
    </rPh>
    <rPh sb="6" eb="8">
      <t>コジン</t>
    </rPh>
    <rPh sb="8" eb="10">
      <t>ジョウホウ</t>
    </rPh>
    <rPh sb="11" eb="12">
      <t>フク</t>
    </rPh>
    <rPh sb="13" eb="17">
      <t>イリョウジョウホウ</t>
    </rPh>
    <rPh sb="18" eb="20">
      <t>コウカン</t>
    </rPh>
    <rPh sb="22" eb="24">
      <t>バアイ</t>
    </rPh>
    <rPh sb="25" eb="27">
      <t>アンゼン</t>
    </rPh>
    <rPh sb="27" eb="29">
      <t>カンリ</t>
    </rPh>
    <phoneticPr fontId="2"/>
  </si>
  <si>
    <t>保守要員の作業記録を残している（6.8.C-2）</t>
    <rPh sb="0" eb="2">
      <t>ホシュ</t>
    </rPh>
    <rPh sb="2" eb="4">
      <t>ヨウイン</t>
    </rPh>
    <phoneticPr fontId="2"/>
  </si>
  <si>
    <t>保守要員のアカウント情報は、適切に管理することを求めている（6.8.C-3）</t>
    <rPh sb="0" eb="2">
      <t>ホシュ</t>
    </rPh>
    <rPh sb="2" eb="4">
      <t>ヨウイン</t>
    </rPh>
    <phoneticPr fontId="2"/>
  </si>
  <si>
    <t>H</t>
    <phoneticPr fontId="2"/>
  </si>
  <si>
    <t>保守作業にかかわるログを確認する仕組みが備わっている（6.8.D-5）</t>
    <phoneticPr fontId="2"/>
  </si>
  <si>
    <t>設問</t>
    <rPh sb="0" eb="2">
      <t>セツモン</t>
    </rPh>
    <phoneticPr fontId="2"/>
  </si>
  <si>
    <t>項番</t>
    <rPh sb="0" eb="2">
      <t>コウバン</t>
    </rPh>
    <phoneticPr fontId="2"/>
  </si>
  <si>
    <t>集計フラグ</t>
    <rPh sb="0" eb="2">
      <t>シュウケイ</t>
    </rPh>
    <phoneticPr fontId="2"/>
  </si>
  <si>
    <t>大</t>
    <rPh sb="0" eb="1">
      <t>ダイ</t>
    </rPh>
    <phoneticPr fontId="2"/>
  </si>
  <si>
    <t>中</t>
    <rPh sb="0" eb="1">
      <t>チュウ</t>
    </rPh>
    <phoneticPr fontId="2"/>
  </si>
  <si>
    <t>小</t>
    <rPh sb="0" eb="1">
      <t>ショウ</t>
    </rPh>
    <phoneticPr fontId="2"/>
  </si>
  <si>
    <t>情報処理機器自体を破棄する場合、情報の残存がないことを確認している（6.7.C-2）</t>
    <rPh sb="16" eb="18">
      <t>ジョウホウ</t>
    </rPh>
    <rPh sb="19" eb="21">
      <t>ザンゾン</t>
    </rPh>
    <rPh sb="27" eb="29">
      <t>カクニン</t>
    </rPh>
    <phoneticPr fontId="2"/>
  </si>
  <si>
    <t>Help</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</si>
  <si>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</si>
  <si>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</si>
  <si>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</si>
  <si>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</si>
  <si>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</si>
  <si>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</si>
  <si>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</si>
  <si>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</si>
  <si>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</si>
  <si>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</si>
  <si>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</si>
  <si>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</si>
  <si>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</si>
  <si>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</si>
  <si>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</si>
  <si>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</si>
  <si>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↑受託者は、プライバシーマーク、ＩＳＭＳ等による公正な第三者の認定を受けている（8.1.2.D.ア）</t>
    <rPh sb="1" eb="3">
      <t>ジュタク</t>
    </rPh>
    <phoneticPr fontId="2"/>
  </si>
  <si>
    <t>サーバ室等の入退者には名札等の着用を義務付け、入退の事実を記録している（6.4.C-3）</t>
    <rPh sb="3" eb="4">
      <t>シツ</t>
    </rPh>
    <rPh sb="4" eb="5">
      <t>トウ</t>
    </rPh>
    <phoneticPr fontId="2"/>
  </si>
  <si>
    <t>サーバ室等の入退者の記録を定期的にチェックし、妥当性を確認している（6.4.C-3）</t>
    <rPh sb="3" eb="4">
      <t>シツ</t>
    </rPh>
    <rPh sb="4" eb="5">
      <t>トウ</t>
    </rPh>
    <phoneticPr fontId="2"/>
  </si>
  <si>
    <t>2.2.1</t>
    <phoneticPr fontId="2"/>
  </si>
  <si>
    <t>３　電子媒体による外部保存を可搬媒体を用いて行う場合(F1)</t>
    <phoneticPr fontId="2"/>
  </si>
  <si>
    <t>2.1　病院、診療所、医療法人等が適切に管理する場所に保存する場合（8.1.2.C.①）</t>
    <phoneticPr fontId="2"/>
  </si>
  <si>
    <t>2.1.1</t>
    <phoneticPr fontId="2"/>
  </si>
  <si>
    <t>2.1.1.1</t>
    <phoneticPr fontId="2"/>
  </si>
  <si>
    <t>2.1.1.2</t>
  </si>
  <si>
    <t>2.1.1.3</t>
  </si>
  <si>
    <t>2.1.1.4</t>
  </si>
  <si>
    <t>2.1.1.5</t>
  </si>
  <si>
    <t>2.1.1.6</t>
  </si>
  <si>
    <t>2.1.1.7</t>
  </si>
  <si>
    <t>2.1.1.8</t>
  </si>
  <si>
    <t>2.1.1.9</t>
  </si>
  <si>
    <t>2.2　行政機関等が開設したデータセンター等に保存する場合（8.1.2.C.②）</t>
    <phoneticPr fontId="2"/>
  </si>
  <si>
    <t>2.2.1.1</t>
    <phoneticPr fontId="2"/>
  </si>
  <si>
    <t>2.2.1.2</t>
  </si>
  <si>
    <t>2.2.1.3</t>
  </si>
  <si>
    <t>2.2.1.4</t>
  </si>
  <si>
    <t>2.2.1.5</t>
  </si>
  <si>
    <t>2.2.1.6</t>
  </si>
  <si>
    <t>2.2.1.7</t>
  </si>
  <si>
    <t>2.2.1.8</t>
  </si>
  <si>
    <t>2.2.1.9</t>
  </si>
  <si>
    <t>2.2.1.10</t>
  </si>
  <si>
    <t>2.3　医療機関等が民間事業者等との契約に基づいて確保した安全な場所に保存する場合（8.1.2.C.③）</t>
    <rPh sb="10" eb="12">
      <t>ミンカン</t>
    </rPh>
    <rPh sb="12" eb="15">
      <t>ジギョウシャ</t>
    </rPh>
    <rPh sb="15" eb="16">
      <t>トウ</t>
    </rPh>
    <rPh sb="18" eb="20">
      <t>ケイヤク</t>
    </rPh>
    <rPh sb="21" eb="22">
      <t>モト</t>
    </rPh>
    <rPh sb="25" eb="27">
      <t>カクホ</t>
    </rPh>
    <rPh sb="29" eb="31">
      <t>アンゼン</t>
    </rPh>
    <rPh sb="32" eb="34">
      <t>バショ</t>
    </rPh>
    <rPh sb="35" eb="37">
      <t>ホゾン</t>
    </rPh>
    <rPh sb="39" eb="41">
      <t>バアイ</t>
    </rPh>
    <phoneticPr fontId="2"/>
  </si>
  <si>
    <t>2.3.1</t>
    <phoneticPr fontId="2"/>
  </si>
  <si>
    <t>2.3.1.1</t>
    <phoneticPr fontId="2"/>
  </si>
  <si>
    <t>2.3.1.2</t>
  </si>
  <si>
    <t>2.3.1.3</t>
  </si>
  <si>
    <t>2.3.1.4</t>
  </si>
  <si>
    <t>2.3.1.5</t>
  </si>
  <si>
    <t>2.3.1.6</t>
  </si>
  <si>
    <t>2.3.1.7</t>
  </si>
  <si>
    <t>2.3.1.8</t>
  </si>
  <si>
    <t>2.3.1.9</t>
  </si>
  <si>
    <t>2.3.1.10</t>
  </si>
  <si>
    <t>2.3.1.11</t>
  </si>
  <si>
    <t>2.3.1.12</t>
  </si>
  <si>
    <t>2.4　個人情報の保護（8.1.3）</t>
    <phoneticPr fontId="2"/>
  </si>
  <si>
    <t>2.4.1</t>
    <phoneticPr fontId="2"/>
  </si>
  <si>
    <t>2.4.2</t>
  </si>
  <si>
    <t>2.4.3</t>
  </si>
  <si>
    <t>3.1　電子保存の3基準の遵守（F1.1）</t>
    <phoneticPr fontId="2"/>
  </si>
  <si>
    <t>3.1.2</t>
  </si>
  <si>
    <t>3.1.3</t>
  </si>
  <si>
    <t>3.1.4</t>
  </si>
  <si>
    <t>3.1.6</t>
  </si>
  <si>
    <t>3.2　個人情報の保護（F1.2）</t>
    <phoneticPr fontId="2"/>
  </si>
  <si>
    <t>3.3　責任の明確化（F.1.3）</t>
    <phoneticPr fontId="2"/>
  </si>
  <si>
    <t>3.3.6</t>
  </si>
  <si>
    <t>3.3.7</t>
  </si>
  <si>
    <t>3.3.8</t>
  </si>
  <si>
    <t>3.3.9</t>
  </si>
  <si>
    <t>3.3.10</t>
  </si>
  <si>
    <t>3.3.11</t>
  </si>
  <si>
    <t>3.3.12</t>
  </si>
  <si>
    <t>3.4　外部保存契約終了時の処理について（F1.4）</t>
    <phoneticPr fontId="2"/>
  </si>
  <si>
    <t>3.4.4</t>
  </si>
  <si>
    <t>4.1　利用性の確保（F2.1）</t>
    <phoneticPr fontId="2"/>
  </si>
  <si>
    <t>4.2　個人情報の保護（F2.2）</t>
    <phoneticPr fontId="2"/>
  </si>
  <si>
    <t>4.2.1</t>
    <phoneticPr fontId="2"/>
  </si>
  <si>
    <t>4.2.2</t>
  </si>
  <si>
    <t>4.2.3</t>
  </si>
  <si>
    <t>4.2.4</t>
  </si>
  <si>
    <t>4.2.5</t>
  </si>
  <si>
    <t>4.2.6</t>
  </si>
  <si>
    <t>4.2.7</t>
  </si>
  <si>
    <t>4.2.8</t>
  </si>
  <si>
    <t>4.2.9</t>
  </si>
  <si>
    <t>4.2.10</t>
  </si>
  <si>
    <t>4.3　責任の明確化（F.2.3）</t>
    <phoneticPr fontId="2"/>
  </si>
  <si>
    <t>4.3.1</t>
    <phoneticPr fontId="2"/>
  </si>
  <si>
    <t>4.3.2</t>
  </si>
  <si>
    <t>4.3.3</t>
  </si>
  <si>
    <t>4.3.4</t>
  </si>
  <si>
    <t>4.3.4.1</t>
    <phoneticPr fontId="2"/>
  </si>
  <si>
    <t>4.3.4.2</t>
  </si>
  <si>
    <t>4.3.4.3</t>
  </si>
  <si>
    <t>4.3.4.4</t>
  </si>
  <si>
    <t>4.3.4.5</t>
  </si>
  <si>
    <t>4.3.4.6</t>
  </si>
  <si>
    <t>4.3.4.7</t>
  </si>
  <si>
    <t>4.3.4.8</t>
  </si>
  <si>
    <t>4.3.4.9</t>
  </si>
  <si>
    <t>4.4　外部保存契約終了時の処理について（F2.4）</t>
    <phoneticPr fontId="2"/>
  </si>
  <si>
    <t>4.4.1</t>
    <phoneticPr fontId="2"/>
  </si>
  <si>
    <t>4.4.2</t>
  </si>
  <si>
    <t>4.4.3</t>
  </si>
  <si>
    <t>4.4.4</t>
  </si>
  <si>
    <t>医療機関等が民間事業者等との契約に基づいて確保した安全な場所に保存している（8.1.2.C.③）</t>
    <phoneticPr fontId="2"/>
  </si>
  <si>
    <t>5.3.1.1</t>
    <phoneticPr fontId="2"/>
  </si>
  <si>
    <t>5.3.1.2</t>
  </si>
  <si>
    <t>5.3.1.3</t>
  </si>
  <si>
    <t>5.3.1.4</t>
  </si>
  <si>
    <t>5.3.1.5</t>
  </si>
  <si>
    <t>5.3.1.6</t>
  </si>
  <si>
    <t>11.1.13</t>
  </si>
  <si>
    <t>H</t>
    <phoneticPr fontId="2"/>
  </si>
  <si>
    <t>情報システムにおいて採用し変更をフォローすべき標準規格が明確となっている（10.C.(1).①）</t>
    <rPh sb="28" eb="30">
      <t>メイカク</t>
    </rPh>
    <phoneticPr fontId="2"/>
  </si>
  <si>
    <t>標準データ交換規約に準拠している</t>
    <rPh sb="0" eb="2">
      <t>ヒョウジュン</t>
    </rPh>
    <rPh sb="5" eb="7">
      <t>コウカン</t>
    </rPh>
    <rPh sb="7" eb="9">
      <t>キヤク</t>
    </rPh>
    <rPh sb="10" eb="12">
      <t>ジュンキョ</t>
    </rPh>
    <phoneticPr fontId="2"/>
  </si>
  <si>
    <t>外字リストを管理し情報交換に支障がないようにしている（5.3）</t>
    <rPh sb="0" eb="2">
      <t>ガイジ</t>
    </rPh>
    <rPh sb="6" eb="8">
      <t>カンリ</t>
    </rPh>
    <rPh sb="9" eb="11">
      <t>ジョウホウ</t>
    </rPh>
    <rPh sb="11" eb="13">
      <t>コウカン</t>
    </rPh>
    <rPh sb="14" eb="16">
      <t>シショウ</t>
    </rPh>
    <phoneticPr fontId="2"/>
  </si>
  <si>
    <t>１３　情報の相互運用性と標準化について（5.）</t>
    <rPh sb="3" eb="5">
      <t>ジョウホウ</t>
    </rPh>
    <rPh sb="6" eb="8">
      <t>ソウゴ</t>
    </rPh>
    <rPh sb="8" eb="11">
      <t>ウンヨウセイ</t>
    </rPh>
    <rPh sb="12" eb="15">
      <t>ヒョウジュンカ</t>
    </rPh>
    <phoneticPr fontId="2"/>
  </si>
  <si>
    <t>13.5</t>
  </si>
  <si>
    <t>H</t>
    <phoneticPr fontId="2"/>
  </si>
  <si>
    <t>電子媒体に保存された全ての情報とそれらの見読化手段は対応づけて管理されている（7.2.C.(2)）</t>
    <phoneticPr fontId="2"/>
  </si>
  <si>
    <t>見読手段である機器、ソフトウェア、関連情報等は常に整備されている（7.2.C.(2)）</t>
    <phoneticPr fontId="2"/>
  </si>
  <si>
    <t>システムの一系統に障害が発生した場合でも、冗長化や代替え的な見読化手段を用意している（7.2.C.(4)）</t>
    <rPh sb="32" eb="33">
      <t>カ</t>
    </rPh>
    <phoneticPr fontId="2"/>
  </si>
  <si>
    <t>システムが停止した場合でも、日常診療に必要な最低限の診療録等を見読することができる（7.2.D.(1)）</t>
    <phoneticPr fontId="2"/>
  </si>
  <si>
    <t>システムが停止した場合でも、見読性を確保した形式で外部ファイルへ出力することができる（7.2.D.(2)）</t>
    <phoneticPr fontId="2"/>
  </si>
  <si>
    <t>大規模火災等においても、日常診療に必要な最低限の診療録等を見読することができる（7.2.D.(3)）</t>
    <phoneticPr fontId="2"/>
  </si>
  <si>
    <t>記録する媒体及び機器毎に、使用開始日等を記録し、月に一回程度の頻度でチェックを行っている（7.3.C.(3)）</t>
    <rPh sb="18" eb="19">
      <t>トウ</t>
    </rPh>
    <rPh sb="20" eb="22">
      <t>キロク</t>
    </rPh>
    <phoneticPr fontId="2"/>
  </si>
  <si>
    <t>使用終了日が近づいた際は、そのデータを新しい記録媒体または記録機器に複写している（7.3.C.(3)）</t>
    <rPh sb="10" eb="11">
      <t>サイ</t>
    </rPh>
    <phoneticPr fontId="2"/>
  </si>
  <si>
    <t>記録媒体の劣化防止に係る手順を運用管理規程にまとめ関係者に周知徹底している（7.3.C.(3)）</t>
    <rPh sb="0" eb="2">
      <t>キロク</t>
    </rPh>
    <rPh sb="2" eb="4">
      <t>バイタイ</t>
    </rPh>
    <rPh sb="5" eb="7">
      <t>レッカ</t>
    </rPh>
    <rPh sb="7" eb="9">
      <t>ボウシ</t>
    </rPh>
    <rPh sb="10" eb="11">
      <t>カカ</t>
    </rPh>
    <rPh sb="12" eb="14">
      <t>テジュン</t>
    </rPh>
    <phoneticPr fontId="2"/>
  </si>
  <si>
    <t>↑利用者以外に無線LAN の利用を特定されないようにしている（6.5.C.11-1）</t>
    <phoneticPr fontId="2"/>
  </si>
  <si>
    <t>↑医療機関等の施設内で電波を発する機器の対策を講じている（6.5.C.11-4）</t>
    <rPh sb="20" eb="22">
      <t>タイサク</t>
    </rPh>
    <rPh sb="23" eb="24">
      <t>コウ</t>
    </rPh>
    <phoneticPr fontId="2"/>
  </si>
  <si>
    <t>安全管理上の重要部分にはファイアウォールを設置し、ACL等を適切に設定している（6.5.D-3）</t>
    <phoneticPr fontId="2"/>
  </si>
  <si>
    <t>管理者は、情報が格納された可搬媒体もしくは情報機器の所在を台帳等により把握している（6.9.C-5）</t>
    <rPh sb="0" eb="3">
      <t>カンリシャ</t>
    </rPh>
    <rPh sb="29" eb="31">
      <t>ダイチョウ</t>
    </rPh>
    <rPh sb="31" eb="32">
      <t>トウ</t>
    </rPh>
    <phoneticPr fontId="2"/>
  </si>
  <si>
    <t>8.1.1.1</t>
    <phoneticPr fontId="2"/>
  </si>
  <si>
    <t>8.1.1.2</t>
  </si>
  <si>
    <t>8.1.1.3</t>
  </si>
  <si>
    <t>確実に廃棄されたことを、受託者・委託者双方が確実に確認できる方法を規定している（8.4.2）</t>
    <rPh sb="0" eb="2">
      <t>カクジツ</t>
    </rPh>
    <rPh sb="3" eb="5">
      <t>ハイキ</t>
    </rPh>
    <rPh sb="12" eb="14">
      <t>ジュタク</t>
    </rPh>
    <rPh sb="14" eb="15">
      <t>シャ</t>
    </rPh>
    <rPh sb="16" eb="19">
      <t>イタクシャ</t>
    </rPh>
    <rPh sb="19" eb="21">
      <t>ソウホウ</t>
    </rPh>
    <rPh sb="22" eb="24">
      <t>カクジツ</t>
    </rPh>
    <rPh sb="25" eb="27">
      <t>カクニン</t>
    </rPh>
    <rPh sb="30" eb="32">
      <t>ホウホウ</t>
    </rPh>
    <rPh sb="33" eb="35">
      <t>キテイ</t>
    </rPh>
    <phoneticPr fontId="2"/>
  </si>
  <si>
    <t>↑分析等を行う場合は、不当な営利、利益を目的としない場合に限ることが明確（8.1.2.C．①ウ）</t>
    <rPh sb="11" eb="13">
      <t>フトウ</t>
    </rPh>
    <rPh sb="14" eb="16">
      <t>エイリ</t>
    </rPh>
    <rPh sb="17" eb="19">
      <t>リエキ</t>
    </rPh>
    <rPh sb="20" eb="22">
      <t>モクテキ</t>
    </rPh>
    <rPh sb="26" eb="28">
      <t>バアイ</t>
    </rPh>
    <rPh sb="29" eb="30">
      <t>カギ</t>
    </rPh>
    <rPh sb="34" eb="36">
      <t>メイカク</t>
    </rPh>
    <phoneticPr fontId="2"/>
  </si>
  <si>
    <t>診療録等の授受を記録している（F2.2.C.(1)①）</t>
    <rPh sb="8" eb="10">
      <t>キロク</t>
    </rPh>
    <phoneticPr fontId="2"/>
  </si>
  <si>
    <t>↑個人情報を含むデータを使用時は、明確な守秘義務の設定を委託先に求めている（6.8.C-1）</t>
    <rPh sb="14" eb="15">
      <t>ジ</t>
    </rPh>
    <rPh sb="28" eb="31">
      <t>イタクサキ</t>
    </rPh>
    <rPh sb="32" eb="33">
      <t>モト</t>
    </rPh>
    <phoneticPr fontId="2"/>
  </si>
  <si>
    <t>↑動作確認作業の終了後は確実にデータを消去する等の処理を行うことを求めている（6.8.C-1）</t>
    <rPh sb="1" eb="3">
      <t>ドウサ</t>
    </rPh>
    <rPh sb="3" eb="5">
      <t>カクニン</t>
    </rPh>
    <rPh sb="5" eb="7">
      <t>サギョウ</t>
    </rPh>
    <phoneticPr fontId="2"/>
  </si>
  <si>
    <t>↑再委託時は、再委託する事業者にも保守会社と同等の義務を課している（6.8.C-9）</t>
    <rPh sb="4" eb="5">
      <t>ジ</t>
    </rPh>
    <phoneticPr fontId="2"/>
  </si>
  <si>
    <t>スマートフォンやタブレットを持ち出して使用する場合がある（6.9.D-4）</t>
    <phoneticPr fontId="2"/>
  </si>
  <si>
    <t>↑管理者のみが機器の設定変更を可能としている（6.9.D-4）</t>
  </si>
  <si>
    <t>↑紛失、盗難の可能性を考慮し、可能な限り端末内に患者情報を置いていない（6.9.D-4）</t>
  </si>
  <si>
    <t>5.3.1.1</t>
    <phoneticPr fontId="2"/>
  </si>
  <si>
    <t>5.4　運用の利便性のためにスキャナ等で電子化を行うが、紙等の媒体もそのまま保存を行う場合（9.5）</t>
    <phoneticPr fontId="2"/>
  </si>
  <si>
    <t>運用の利便性のためにスキャナ等で電子化を行うが、紙等の媒体もそのまま保存を行う（9.5）</t>
    <rPh sb="0" eb="2">
      <t>ウンヨウ</t>
    </rPh>
    <phoneticPr fontId="2"/>
  </si>
  <si>
    <t>↑読み取り作業が適正な手続きで確実に実施されるように運用管理規程を定めている（9.5.C-2）</t>
    <rPh sb="1" eb="2">
      <t>ヨ</t>
    </rPh>
    <rPh sb="3" eb="4">
      <t>ト</t>
    </rPh>
    <rPh sb="5" eb="7">
      <t>サギョウ</t>
    </rPh>
    <rPh sb="8" eb="10">
      <t>テキセイ</t>
    </rPh>
    <rPh sb="11" eb="13">
      <t>テツヅ</t>
    </rPh>
    <rPh sb="15" eb="17">
      <t>カクジツ</t>
    </rPh>
    <rPh sb="18" eb="20">
      <t>ジッシ</t>
    </rPh>
    <rPh sb="26" eb="28">
      <t>ウンヨウ</t>
    </rPh>
    <rPh sb="28" eb="30">
      <t>カンリ</t>
    </rPh>
    <rPh sb="30" eb="32">
      <t>キテイ</t>
    </rPh>
    <rPh sb="33" eb="34">
      <t>サダ</t>
    </rPh>
    <phoneticPr fontId="2"/>
  </si>
  <si>
    <t>↑緊急に閲覧が必要になったときに迅速に対応できるよう紙媒体の検索性も維持している（9.5.C-3）</t>
    <rPh sb="26" eb="27">
      <t>カミ</t>
    </rPh>
    <rPh sb="27" eb="29">
      <t>バイタイ</t>
    </rPh>
    <rPh sb="30" eb="32">
      <t>ケンサク</t>
    </rPh>
    <rPh sb="32" eb="33">
      <t>セイ</t>
    </rPh>
    <rPh sb="34" eb="36">
      <t>イジ</t>
    </rPh>
    <phoneticPr fontId="2"/>
  </si>
  <si>
    <t>↑電子化後の元の紙媒体やフィルムの安全管理を実施している（9.5.C-4）</t>
    <rPh sb="22" eb="24">
      <t>ジッシ</t>
    </rPh>
    <phoneticPr fontId="2"/>
  </si>
  <si>
    <t>H</t>
    <phoneticPr fontId="2"/>
  </si>
  <si>
    <t>10.1</t>
    <phoneticPr fontId="2"/>
  </si>
  <si>
    <t>病院事務、情報システムの運用等を外部の事業者に委託している（6.6.(2).C）</t>
    <rPh sb="5" eb="7">
      <t>ジョウホウ</t>
    </rPh>
    <phoneticPr fontId="2"/>
  </si>
  <si>
    <t xml:space="preserve"> </t>
    <phoneticPr fontId="2"/>
  </si>
  <si>
    <t>無線LANを利用している（6.5.C.11）</t>
    <rPh sb="6" eb="8">
      <t>リヨウ</t>
    </rPh>
    <phoneticPr fontId="2"/>
  </si>
  <si>
    <t>外部のネットワークとの接続点等の安全管理上の重要部分には、必要な対策を実施している（6.5.D-3）</t>
    <rPh sb="14" eb="15">
      <t>トウ</t>
    </rPh>
    <rPh sb="16" eb="18">
      <t>アンゼン</t>
    </rPh>
    <rPh sb="18" eb="21">
      <t>カンリジョウ</t>
    </rPh>
    <rPh sb="29" eb="31">
      <t>ヒツヨウ</t>
    </rPh>
    <rPh sb="32" eb="34">
      <t>タイサク</t>
    </rPh>
    <rPh sb="35" eb="37">
      <t>ジッシ</t>
    </rPh>
    <phoneticPr fontId="2"/>
  </si>
  <si>
    <t>↑ファイアウォール（FW)等を導入している（6.5.D-3）</t>
    <rPh sb="13" eb="14">
      <t>トウ</t>
    </rPh>
    <rPh sb="15" eb="17">
      <t>ドウニュウ</t>
    </rPh>
    <phoneticPr fontId="2"/>
  </si>
  <si>
    <t>↑FWのACL(アクセス制御リスト）等を適切に設定している（6.5.D-3）</t>
    <rPh sb="12" eb="14">
      <t>セイギョ</t>
    </rPh>
    <rPh sb="18" eb="19">
      <t>トウ</t>
    </rPh>
    <rPh sb="20" eb="22">
      <t>テキセツ</t>
    </rPh>
    <rPh sb="23" eb="25">
      <t>セッテイ</t>
    </rPh>
    <phoneticPr fontId="2"/>
  </si>
  <si>
    <t>情報種別ごとの廃棄手順を定めている（6.7.C-1）</t>
    <rPh sb="7" eb="9">
      <t>ハイキ</t>
    </rPh>
    <phoneticPr fontId="2"/>
  </si>
  <si>
    <t>9.9</t>
  </si>
  <si>
    <t>9.15</t>
  </si>
  <si>
    <t>盗難・紛失対策として、情報の暗号化、アクセスパスワード等の対応を実施している（6.9.C-7）</t>
    <rPh sb="0" eb="2">
      <t>トウナン</t>
    </rPh>
    <rPh sb="3" eb="5">
      <t>フンシツ</t>
    </rPh>
    <rPh sb="5" eb="7">
      <t>タイサク</t>
    </rPh>
    <rPh sb="11" eb="13">
      <t>ジョウホウ</t>
    </rPh>
    <rPh sb="14" eb="17">
      <t>アンゴウカ</t>
    </rPh>
    <rPh sb="27" eb="28">
      <t>トウ</t>
    </rPh>
    <rPh sb="29" eb="31">
      <t>タイオウ</t>
    </rPh>
    <rPh sb="32" eb="34">
      <t>ジッシ</t>
    </rPh>
    <phoneticPr fontId="2"/>
  </si>
  <si>
    <t>情報機器等に起動パスワードを設定している（6.9.C-6）</t>
    <rPh sb="0" eb="2">
      <t>ジョウホウ</t>
    </rPh>
    <rPh sb="2" eb="4">
      <t>キキ</t>
    </rPh>
    <rPh sb="4" eb="5">
      <t>トウ</t>
    </rPh>
    <rPh sb="6" eb="8">
      <t>キドウ</t>
    </rPh>
    <rPh sb="14" eb="16">
      <t>セッテイ</t>
    </rPh>
    <phoneticPr fontId="2"/>
  </si>
  <si>
    <t>情報機器等の起動パスワードは、単純な文字列を避け、定期的な変更を行っている（6.9.C-6）</t>
    <rPh sb="0" eb="2">
      <t>ジョウホウ</t>
    </rPh>
    <rPh sb="2" eb="4">
      <t>キキ</t>
    </rPh>
    <rPh sb="4" eb="5">
      <t>トウ</t>
    </rPh>
    <rPh sb="6" eb="8">
      <t>キドウ</t>
    </rPh>
    <rPh sb="15" eb="17">
      <t>タンジュン</t>
    </rPh>
    <rPh sb="18" eb="21">
      <t>モジレツ</t>
    </rPh>
    <rPh sb="22" eb="23">
      <t>サ</t>
    </rPh>
    <rPh sb="25" eb="28">
      <t>テイキテキ</t>
    </rPh>
    <rPh sb="29" eb="31">
      <t>ヘンコウ</t>
    </rPh>
    <rPh sb="32" eb="33">
      <t>オコナ</t>
    </rPh>
    <phoneticPr fontId="2"/>
  </si>
  <si>
    <t>情報機器等に覗き見防止対策（フィルタ等の貼付）を行っている（6.9.D-1）</t>
    <rPh sb="0" eb="2">
      <t>ジョウホウ</t>
    </rPh>
    <rPh sb="2" eb="4">
      <t>キキ</t>
    </rPh>
    <rPh sb="4" eb="5">
      <t>トウ</t>
    </rPh>
    <rPh sb="6" eb="7">
      <t>ノゾ</t>
    </rPh>
    <rPh sb="8" eb="9">
      <t>ミ</t>
    </rPh>
    <rPh sb="9" eb="11">
      <t>ボウシ</t>
    </rPh>
    <rPh sb="11" eb="13">
      <t>タイサク</t>
    </rPh>
    <rPh sb="18" eb="19">
      <t>トウ</t>
    </rPh>
    <rPh sb="20" eb="22">
      <t>テンプ</t>
    </rPh>
    <rPh sb="24" eb="25">
      <t>オコナ</t>
    </rPh>
    <phoneticPr fontId="2"/>
  </si>
  <si>
    <t>情報や情報機器等は全て登録し、登録されていない機器等の使用を禁止している（6.9.D-3）</t>
    <rPh sb="0" eb="2">
      <t>ジョウホウ</t>
    </rPh>
    <rPh sb="3" eb="5">
      <t>ジョウホウ</t>
    </rPh>
    <rPh sb="5" eb="7">
      <t>キキ</t>
    </rPh>
    <rPh sb="7" eb="8">
      <t>トウ</t>
    </rPh>
    <rPh sb="9" eb="10">
      <t>スベ</t>
    </rPh>
    <rPh sb="11" eb="13">
      <t>トウロク</t>
    </rPh>
    <rPh sb="15" eb="17">
      <t>トウロク</t>
    </rPh>
    <rPh sb="23" eb="25">
      <t>キキ</t>
    </rPh>
    <rPh sb="25" eb="26">
      <t>トウ</t>
    </rPh>
    <rPh sb="27" eb="29">
      <t>シヨウ</t>
    </rPh>
    <rPh sb="30" eb="32">
      <t>キンシ</t>
    </rPh>
    <phoneticPr fontId="2"/>
  </si>
  <si>
    <t>9.10</t>
  </si>
  <si>
    <t>9.11</t>
  </si>
  <si>
    <t>9.12</t>
  </si>
  <si>
    <t>9.2</t>
  </si>
  <si>
    <t>9.3</t>
  </si>
  <si>
    <t>9.5</t>
  </si>
  <si>
    <t>9.6</t>
  </si>
  <si>
    <t>9.7</t>
  </si>
  <si>
    <t>9.8</t>
  </si>
  <si>
    <t>9.13</t>
  </si>
  <si>
    <t>9.14</t>
  </si>
  <si>
    <t>9.1</t>
    <phoneticPr fontId="2"/>
  </si>
  <si>
    <t>H</t>
    <phoneticPr fontId="2"/>
  </si>
  <si>
    <t>情報機器等で公衆無線LAN を利用する場合は、適切な通信手段を用いている（6.9.C-8）</t>
    <phoneticPr fontId="2"/>
  </si>
  <si>
    <t>業務に使用しないアプリや機能は、削除／停止等を行っている（6.9.C-9）</t>
    <rPh sb="0" eb="2">
      <t>ギョウム</t>
    </rPh>
    <rPh sb="3" eb="5">
      <t>シヨウ</t>
    </rPh>
    <rPh sb="12" eb="14">
      <t>キノウ</t>
    </rPh>
    <rPh sb="16" eb="18">
      <t>サクジョ</t>
    </rPh>
    <rPh sb="19" eb="21">
      <t>テイシ</t>
    </rPh>
    <rPh sb="21" eb="22">
      <t>トウ</t>
    </rPh>
    <rPh sb="23" eb="24">
      <t>オコナ</t>
    </rPh>
    <phoneticPr fontId="2"/>
  </si>
  <si>
    <t>↑（真正性）保守目的以外はリモートログイン機能を制限している（7.1.C.(3)）</t>
    <rPh sb="6" eb="8">
      <t>ホシュ</t>
    </rPh>
    <rPh sb="8" eb="10">
      <t>モクテキ</t>
    </rPh>
    <rPh sb="10" eb="12">
      <t>イガイ</t>
    </rPh>
    <phoneticPr fontId="2"/>
  </si>
  <si>
    <t>↑（見読性）緊急に必要になることが予測される診療録等の見読性を確保している（7.2.D.(1)）</t>
    <rPh sb="2" eb="3">
      <t>ケン</t>
    </rPh>
    <rPh sb="3" eb="4">
      <t>ドク</t>
    </rPh>
    <rPh sb="4" eb="5">
      <t>セイ</t>
    </rPh>
    <rPh sb="27" eb="28">
      <t>ケン</t>
    </rPh>
    <rPh sb="28" eb="30">
      <t>ドクセイ</t>
    </rPh>
    <rPh sb="31" eb="33">
      <t>カクホ</t>
    </rPh>
    <phoneticPr fontId="2"/>
  </si>
  <si>
    <t>個人情報保護方針を制定・公開している（6.1.C-1）</t>
    <rPh sb="0" eb="2">
      <t>コジン</t>
    </rPh>
    <rPh sb="2" eb="4">
      <t>ジョウホウ</t>
    </rPh>
    <rPh sb="4" eb="6">
      <t>ホゴ</t>
    </rPh>
    <rPh sb="6" eb="8">
      <t>ホウシン</t>
    </rPh>
    <rPh sb="9" eb="11">
      <t>セイテイ</t>
    </rPh>
    <rPh sb="12" eb="14">
      <t>コウカイ</t>
    </rPh>
    <phoneticPr fontId="2"/>
  </si>
  <si>
    <t>情報システムで扱う情報をすべてリストアップしている（6.2.C-1）</t>
  </si>
  <si>
    <t>2.1.1</t>
    <phoneticPr fontId="2"/>
  </si>
  <si>
    <t>2.2</t>
    <phoneticPr fontId="2"/>
  </si>
  <si>
    <t>情報システム運用担当者を限定している（6.3.C-1）</t>
    <rPh sb="12" eb="14">
      <t>ゲンテイ</t>
    </rPh>
    <phoneticPr fontId="2"/>
  </si>
  <si>
    <t>個人情報取り扱い場所の入退管理規程（記録・識別、入退制限等）を定めている（6.3.C-2）</t>
    <rPh sb="15" eb="17">
      <t>キテイ</t>
    </rPh>
    <rPh sb="18" eb="20">
      <t>キロク</t>
    </rPh>
    <rPh sb="21" eb="23">
      <t>シキベツ</t>
    </rPh>
    <rPh sb="24" eb="26">
      <t>ニュウタイ</t>
    </rPh>
    <rPh sb="26" eb="28">
      <t>セイゲン</t>
    </rPh>
    <rPh sb="28" eb="29">
      <t>トウ</t>
    </rPh>
    <phoneticPr fontId="2"/>
  </si>
  <si>
    <t>情報システムへのアクセス管理規程（制限、記録、点検等）を作成している（6.3.C-3）</t>
    <rPh sb="17" eb="19">
      <t>セイゲン</t>
    </rPh>
    <rPh sb="20" eb="22">
      <t>キロク</t>
    </rPh>
    <rPh sb="23" eb="26">
      <t>テンケントウ</t>
    </rPh>
    <phoneticPr fontId="2"/>
  </si>
  <si>
    <t>個人情報の取扱委託契約において、安全管理に関する条項を含めている（6.3.C-4）</t>
    <rPh sb="0" eb="4">
      <t>コジンジョウホウ</t>
    </rPh>
    <rPh sb="5" eb="7">
      <t>トリアツカイ</t>
    </rPh>
    <phoneticPr fontId="2"/>
  </si>
  <si>
    <t>H</t>
    <phoneticPr fontId="2"/>
  </si>
  <si>
    <t>H</t>
    <phoneticPr fontId="2"/>
  </si>
  <si>
    <t>5.1　アクセス管理（6.5.C.1-9）</t>
    <rPh sb="8" eb="10">
      <t>カンリ</t>
    </rPh>
    <phoneticPr fontId="2"/>
  </si>
  <si>
    <t>5.2.1.1</t>
    <phoneticPr fontId="2"/>
  </si>
  <si>
    <t>H</t>
    <phoneticPr fontId="2"/>
  </si>
  <si>
    <t>↑パスワードの再入力に際して、一定不応時間を設定している（6.5.D-4）</t>
    <rPh sb="11" eb="12">
      <t>サイ</t>
    </rPh>
    <phoneticPr fontId="2"/>
  </si>
  <si>
    <t>↑一定回数を超えたパスワードの入力は、再入力を一定期間受け付けない機構である（6.5.D-4）</t>
    <rPh sb="15" eb="17">
      <t>ニュウリョク</t>
    </rPh>
    <phoneticPr fontId="2"/>
  </si>
  <si>
    <t>5.2　パスワードの管理（6.5.C.10）</t>
    <rPh sb="10" eb="12">
      <t>カンリ</t>
    </rPh>
    <phoneticPr fontId="2"/>
  </si>
  <si>
    <t>移動 20170106</t>
    <rPh sb="0" eb="2">
      <t>イドウ</t>
    </rPh>
    <phoneticPr fontId="2"/>
  </si>
  <si>
    <t>追加 20170106</t>
    <rPh sb="0" eb="2">
      <t>ツイカ</t>
    </rPh>
    <phoneticPr fontId="2"/>
  </si>
  <si>
    <t>修正 20170106</t>
    <rPh sb="0" eb="2">
      <t>シュウセイ</t>
    </rPh>
    <phoneticPr fontId="2"/>
  </si>
  <si>
    <t>4.4追加 20170107</t>
    <rPh sb="3" eb="5">
      <t>ツイカ</t>
    </rPh>
    <phoneticPr fontId="2"/>
  </si>
  <si>
    <t>修正 20170107</t>
    <rPh sb="0" eb="2">
      <t>シュウセイ</t>
    </rPh>
    <phoneticPr fontId="2"/>
  </si>
  <si>
    <t>↑不正アクセスの対策を施している（SSIDやMACアドレスによる制限）（6.5.C.11-2）</t>
    <rPh sb="32" eb="34">
      <t>セイゲン</t>
    </rPh>
    <phoneticPr fontId="2"/>
  </si>
  <si>
    <t>↑不正な情報の取得を防止している（WPA2/AES等による通信の暗号化） （6.5.C.11-3）</t>
    <rPh sb="25" eb="26">
      <t>ナド</t>
    </rPh>
    <rPh sb="29" eb="31">
      <t>ツウシン</t>
    </rPh>
    <rPh sb="32" eb="35">
      <t>アンゴウカ</t>
    </rPh>
    <phoneticPr fontId="2"/>
  </si>
  <si>
    <t>↑総務省発行の「一般利用者が安心して無線LANを利用するために」等を参考にして対策している（6.5.C.11-5）</t>
    <rPh sb="8" eb="10">
      <t>イッパン</t>
    </rPh>
    <rPh sb="10" eb="13">
      <t>リヨウシャ</t>
    </rPh>
    <rPh sb="32" eb="33">
      <t>ナド</t>
    </rPh>
    <rPh sb="34" eb="36">
      <t>サンコウ</t>
    </rPh>
    <rPh sb="39" eb="41">
      <t>タイサク</t>
    </rPh>
    <phoneticPr fontId="2"/>
  </si>
  <si>
    <t>↑無線LANは、802.1xや電子証明書を組み合わせたセキュリティ対策を採用している（6.5.D-7）</t>
    <rPh sb="33" eb="35">
      <t>タイサク</t>
    </rPh>
    <rPh sb="36" eb="38">
      <t>サイヨウ</t>
    </rPh>
    <phoneticPr fontId="2"/>
  </si>
  <si>
    <t>↑IoT機器のセキュリティ上重要なアップデートを必要なタイミングで適切に実施している（6.5.C.12-3）</t>
    <phoneticPr fontId="2"/>
  </si>
  <si>
    <t>↑当該医療機器のセキュリティ情報を基にリスク分析を実施し、運用監理規程を定めている（6.5.C.12-1）</t>
    <rPh sb="25" eb="27">
      <t>ジッッシ</t>
    </rPh>
    <rPh sb="29" eb="31">
      <t>ウンヨウカンリキテイ</t>
    </rPh>
    <rPh sb="31" eb="35">
      <t>カンリキテイ</t>
    </rPh>
    <rPh sb="36" eb="37">
      <t>サダ</t>
    </rPh>
    <phoneticPr fontId="2"/>
  </si>
  <si>
    <t>↑使用が終了した又は使用を停止したIoT機器は、迅速にネットワークから分離している（6.5.C.12-4）</t>
    <rPh sb="25" eb="27">
      <t>ジンソク</t>
    </rPh>
    <rPh sb="36" eb="38">
      <t>ブンリ</t>
    </rPh>
    <phoneticPr fontId="2"/>
  </si>
  <si>
    <t>5.5　ネットワーク上からの不正アクセス（6.5.B.(5)）</t>
    <rPh sb="10" eb="11">
      <t>ジョウ</t>
    </rPh>
    <rPh sb="14" eb="16">
      <t>フセイ</t>
    </rPh>
    <phoneticPr fontId="2"/>
  </si>
  <si>
    <t>5.5.2</t>
  </si>
  <si>
    <t>5.5.3</t>
  </si>
  <si>
    <t>↑IoT機器を患者等に貸し出す際は、リスクの説明・合意、連絡先等の情報提供等を行っている（6.5.C.12-2）</t>
    <rPh sb="11" eb="12">
      <t>カ</t>
    </rPh>
    <rPh sb="13" eb="14">
      <t>ダ</t>
    </rPh>
    <rPh sb="22" eb="24">
      <t>セツメイ</t>
    </rPh>
    <rPh sb="25" eb="27">
      <t>ゴウイ</t>
    </rPh>
    <rPh sb="28" eb="30">
      <t>レンラク</t>
    </rPh>
    <rPh sb="30" eb="31">
      <t>サキ</t>
    </rPh>
    <rPh sb="31" eb="32">
      <t>トウ</t>
    </rPh>
    <rPh sb="33" eb="35">
      <t>ジョウホウ</t>
    </rPh>
    <rPh sb="35" eb="37">
      <t>テイキョウ</t>
    </rPh>
    <rPh sb="37" eb="38">
      <t>トウ</t>
    </rPh>
    <rPh sb="39" eb="40">
      <t>オコナ</t>
    </rPh>
    <phoneticPr fontId="2"/>
  </si>
  <si>
    <t>↑IoT機器・システムや他の機器との通信状態を収集・把握し、ログとして記録している（6.5.D-8）</t>
    <phoneticPr fontId="2"/>
  </si>
  <si>
    <t>覗き見防止の対策を実施している（6.4.C-5）</t>
    <rPh sb="0" eb="1">
      <t>ノゾ</t>
    </rPh>
    <rPh sb="2" eb="3">
      <t>ミ</t>
    </rPh>
    <phoneticPr fontId="2"/>
  </si>
  <si>
    <t>修正 20170107</t>
    <rPh sb="0" eb="2">
      <t>シュウセイ</t>
    </rPh>
    <phoneticPr fontId="2"/>
  </si>
  <si>
    <t>H</t>
    <phoneticPr fontId="2"/>
  </si>
  <si>
    <t>ネットワーク環境におけるセキュリティ診断を定期的に実施し、脆弱性対策をしている(6.5.B(5)）</t>
    <rPh sb="29" eb="32">
      <t>ゼイジャクセイ</t>
    </rPh>
    <phoneticPr fontId="2"/>
  </si>
  <si>
    <t>5.5.1</t>
    <phoneticPr fontId="2"/>
  </si>
  <si>
    <t>5.5.3.1</t>
    <phoneticPr fontId="2"/>
  </si>
  <si>
    <t>5.5.3.2</t>
  </si>
  <si>
    <t>修正 20170108</t>
    <rPh sb="0" eb="2">
      <t>シュウセイ</t>
    </rPh>
    <phoneticPr fontId="2"/>
  </si>
  <si>
    <t>守秘義務のない事務職員等を採用する場合は、守秘・非開示契約等を締結している（6.6.(1).C-1）</t>
    <rPh sb="0" eb="4">
      <t>シュヒギム</t>
    </rPh>
    <rPh sb="17" eb="19">
      <t>バアイ</t>
    </rPh>
    <rPh sb="21" eb="23">
      <t>シュヒ</t>
    </rPh>
    <rPh sb="24" eb="27">
      <t>ヒカイジ</t>
    </rPh>
    <rPh sb="27" eb="29">
      <t>ケイヤク</t>
    </rPh>
    <rPh sb="29" eb="30">
      <t>ナド</t>
    </rPh>
    <rPh sb="31" eb="33">
      <t>テイケツシチエ</t>
    </rPh>
    <phoneticPr fontId="2"/>
  </si>
  <si>
    <t>サーバー室等の重要な場所では、従業者に対する行動の管理（モニタリング等）を行っている（6.6.(1).D-1）</t>
    <rPh sb="4" eb="5">
      <t>シツ</t>
    </rPh>
    <rPh sb="5" eb="6">
      <t>トウ</t>
    </rPh>
    <rPh sb="34" eb="35">
      <t>トウ</t>
    </rPh>
    <rPh sb="37" eb="38">
      <t>オコナ</t>
    </rPh>
    <phoneticPr fontId="2"/>
  </si>
  <si>
    <t>標的型メール等のサイバー攻撃の対応について従業者への教育を実施している（6.6.B-e）</t>
    <rPh sb="0" eb="3">
      <t>ヒョウテキガタ</t>
    </rPh>
    <rPh sb="6" eb="7">
      <t>トウ</t>
    </rPh>
    <rPh sb="12" eb="14">
      <t>コウゲキ</t>
    </rPh>
    <rPh sb="15" eb="17">
      <t>タイオウ</t>
    </rPh>
    <rPh sb="21" eb="24">
      <t>ジュウギョウシャ</t>
    </rPh>
    <rPh sb="26" eb="28">
      <t>キョウイク</t>
    </rPh>
    <rPh sb="29" eb="31">
      <t>ジッシ</t>
    </rPh>
    <phoneticPr fontId="2"/>
  </si>
  <si>
    <t>H</t>
    <phoneticPr fontId="2"/>
  </si>
  <si>
    <t>4.4追加 20170108</t>
    <rPh sb="3" eb="5">
      <t>ツイカ</t>
    </rPh>
    <phoneticPr fontId="2"/>
  </si>
  <si>
    <t>やむを得ない事情で外部の保守要員が診療録等にアクセスする場合は秘密保持の対策を行っている（6.6.(2).C-2）</t>
    <rPh sb="3" eb="4">
      <t>エ</t>
    </rPh>
    <rPh sb="6" eb="8">
      <t>ジジョウ</t>
    </rPh>
    <rPh sb="31" eb="35">
      <t>ヒミツホジ</t>
    </rPh>
    <rPh sb="36" eb="38">
      <t>タイサク</t>
    </rPh>
    <rPh sb="39" eb="44">
      <t>オコナッテイrj</t>
    </rPh>
    <phoneticPr fontId="2"/>
  </si>
  <si>
    <t>6.7</t>
    <phoneticPr fontId="2"/>
  </si>
  <si>
    <t>不要になった個人情報を含む媒体の破棄に関する手順を定めている（6.7.C-4-a）</t>
    <rPh sb="0" eb="2">
      <t>フヨウ</t>
    </rPh>
    <rPh sb="6" eb="8">
      <t>コジン</t>
    </rPh>
    <rPh sb="8" eb="10">
      <t>ジョウホウ</t>
    </rPh>
    <rPh sb="11" eb="12">
      <t>フク</t>
    </rPh>
    <rPh sb="13" eb="15">
      <t>バイタイ</t>
    </rPh>
    <rPh sb="16" eb="18">
      <t>ハキ</t>
    </rPh>
    <rPh sb="19" eb="20">
      <t>カン</t>
    </rPh>
    <rPh sb="22" eb="24">
      <t>テジュン</t>
    </rPh>
    <rPh sb="25" eb="26">
      <t>サダ</t>
    </rPh>
    <phoneticPr fontId="2"/>
  </si>
  <si>
    <t>8.2　保守会社の保守要員の登録と管理（6.8.B.②）</t>
    <rPh sb="4" eb="6">
      <t>ホシュ</t>
    </rPh>
    <rPh sb="6" eb="8">
      <t>ガイシャ</t>
    </rPh>
    <phoneticPr fontId="2"/>
  </si>
  <si>
    <t>8.1　保守会社との守秘義務契約の締結（6.8.B.①）</t>
    <phoneticPr fontId="2"/>
  </si>
  <si>
    <t>適切な保守要員のアカウントの管理体制を整備している（6.8.C-4）</t>
    <rPh sb="0" eb="2">
      <t>テキセツ</t>
    </rPh>
    <rPh sb="3" eb="7">
      <t>ホシュヨウイン</t>
    </rPh>
    <rPh sb="14" eb="16">
      <t>カンリ</t>
    </rPh>
    <rPh sb="16" eb="18">
      <t>タイセイ</t>
    </rPh>
    <rPh sb="19" eb="21">
      <t>セイビ</t>
    </rPh>
    <phoneticPr fontId="2"/>
  </si>
  <si>
    <t>メンテナンス時には、日単位に作業申請の事前提出することを求めている（6.8.C-5）</t>
    <rPh sb="6" eb="7">
      <t>ジ</t>
    </rPh>
    <phoneticPr fontId="2"/>
  </si>
  <si>
    <t>リモートメンテナンスによる保守の手順がある（アクセスログの収集、責任者の確認）（6.8.C-8）</t>
    <rPh sb="13" eb="15">
      <t>ホシュ</t>
    </rPh>
    <rPh sb="16" eb="18">
      <t>テジュン</t>
    </rPh>
    <rPh sb="29" eb="31">
      <t>シュウシュウ</t>
    </rPh>
    <rPh sb="32" eb="35">
      <t>セキニンシャ</t>
    </rPh>
    <rPh sb="36" eb="38">
      <t>カクニン</t>
    </rPh>
    <phoneticPr fontId="2"/>
  </si>
  <si>
    <t>保守作業時には医療機関等の関係者立会の下で行っている（6.8.D-2）</t>
    <rPh sb="7" eb="9">
      <t>イリョウキカノトウ</t>
    </rPh>
    <rPh sb="9" eb="12">
      <t>キカントウ</t>
    </rPh>
    <rPh sb="13" eb="16">
      <t>カンケイシャ</t>
    </rPh>
    <rPh sb="16" eb="18">
      <t>タチアイ</t>
    </rPh>
    <rPh sb="19" eb="20">
      <t>モト</t>
    </rPh>
    <phoneticPr fontId="2"/>
  </si>
  <si>
    <t>8.3　作業計画報告の監理（6.8.B.③）</t>
    <rPh sb="4" eb="8">
      <t>サギョウケイカク</t>
    </rPh>
    <rPh sb="8" eb="10">
      <t>ホウコク</t>
    </rPh>
    <rPh sb="11" eb="13">
      <t>カンリ</t>
    </rPh>
    <phoneticPr fontId="2"/>
  </si>
  <si>
    <t>8.4　医療機関等の関係者による監督（6.8.B.④）</t>
    <rPh sb="4" eb="9">
      <t>イリョウキカントウ</t>
    </rPh>
    <rPh sb="10" eb="13">
      <t>カンケイシャ</t>
    </rPh>
    <rPh sb="16" eb="18">
      <t>カントク</t>
    </rPh>
    <phoneticPr fontId="2"/>
  </si>
  <si>
    <t>追加 20170108</t>
    <rPh sb="0" eb="2">
      <t>ツイカ</t>
    </rPh>
    <phoneticPr fontId="2"/>
  </si>
  <si>
    <t>保守会社が個人情報を含むデータを組織外に持ち出す場合がある（6.8.C-7）</t>
    <phoneticPr fontId="2"/>
  </si>
  <si>
    <t>↑置き忘れ等に対する対策を含む運用監理規程を定めることを求めている（承認手順を含む）（6.8.C-7）</t>
    <rPh sb="1" eb="2">
      <t>オ</t>
    </rPh>
    <rPh sb="3" eb="4">
      <t>ワス</t>
    </rPh>
    <rPh sb="5" eb="6">
      <t>トウ</t>
    </rPh>
    <rPh sb="7" eb="8">
      <t>タイ</t>
    </rPh>
    <rPh sb="10" eb="12">
      <t>タイサク</t>
    </rPh>
    <rPh sb="13" eb="14">
      <t>フク</t>
    </rPh>
    <rPh sb="15" eb="21">
      <t>ウンヨウカンリキテイ</t>
    </rPh>
    <rPh sb="22" eb="23">
      <t>サダ</t>
    </rPh>
    <rPh sb="28" eb="29">
      <t>モト</t>
    </rPh>
    <phoneticPr fontId="2"/>
  </si>
  <si>
    <t>↑詳細な作業記録を残すこと、及び必要に応じて監査に応じることを求めている（6.8.D-4）</t>
    <rPh sb="1" eb="3">
      <t>ショウサイ</t>
    </rPh>
    <rPh sb="4" eb="8">
      <t>サギョウキロク</t>
    </rPh>
    <rPh sb="9" eb="10">
      <t>ノコ</t>
    </rPh>
    <rPh sb="14" eb="15">
      <t>オヨ</t>
    </rPh>
    <rPh sb="16" eb="18">
      <t>ヒツヨウ</t>
    </rPh>
    <rPh sb="19" eb="20">
      <t>オウ</t>
    </rPh>
    <rPh sb="22" eb="24">
      <t>カンサ</t>
    </rPh>
    <rPh sb="25" eb="26">
      <t>オウ</t>
    </rPh>
    <rPh sb="31" eb="32">
      <t>モト</t>
    </rPh>
    <phoneticPr fontId="2"/>
  </si>
  <si>
    <t>8.4.1</t>
    <phoneticPr fontId="2"/>
  </si>
  <si>
    <t>8.4.2</t>
    <phoneticPr fontId="2"/>
  </si>
  <si>
    <t>8.4.2.1</t>
    <phoneticPr fontId="2"/>
  </si>
  <si>
    <t>8.4.2.2</t>
    <phoneticPr fontId="2"/>
  </si>
  <si>
    <t>個人情報をUSBメモリ等の媒体や情報機器、モバイル端末等により持ち出して使用することがある（6.9）</t>
    <rPh sb="0" eb="4">
      <t>コジンジョウホウ</t>
    </rPh>
    <rPh sb="16" eb="18">
      <t>ジョウホウ</t>
    </rPh>
    <rPh sb="18" eb="20">
      <t>キキ</t>
    </rPh>
    <rPh sb="25" eb="27">
      <t>タンマツ</t>
    </rPh>
    <rPh sb="27" eb="28">
      <t>トウ</t>
    </rPh>
    <rPh sb="31" eb="32">
      <t>モ</t>
    </rPh>
    <rPh sb="33" eb="34">
      <t>ダ</t>
    </rPh>
    <rPh sb="36" eb="38">
      <t>シヨウ</t>
    </rPh>
    <phoneticPr fontId="2"/>
  </si>
  <si>
    <t>情報および情報機器等の持ち出しについてリスク分析を実施している（6.9.C-1）</t>
    <rPh sb="9" eb="10">
      <t>トウ</t>
    </rPh>
    <rPh sb="22" eb="24">
      <t>ブンセキ</t>
    </rPh>
    <rPh sb="25" eb="27">
      <t>ジッシ</t>
    </rPh>
    <phoneticPr fontId="2"/>
  </si>
  <si>
    <t>情報及び情報機器等の持ち出し関する方針を定めている（6.9.C-1）</t>
    <rPh sb="2" eb="3">
      <t>オヨ</t>
    </rPh>
    <rPh sb="8" eb="9">
      <t>トウ</t>
    </rPh>
    <rPh sb="20" eb="21">
      <t>サダ</t>
    </rPh>
    <phoneticPr fontId="2"/>
  </si>
  <si>
    <t>情報機器のログインや情報へのアクセス時には複数の認証要素を用いている（6.9.D-2）</t>
    <rPh sb="0" eb="2">
      <t>ジョウホウ</t>
    </rPh>
    <rPh sb="2" eb="4">
      <t>キキ</t>
    </rPh>
    <rPh sb="10" eb="12">
      <t>ジョウホウ</t>
    </rPh>
    <rPh sb="18" eb="19">
      <t>ジ</t>
    </rPh>
    <rPh sb="21" eb="23">
      <t>フクスウ</t>
    </rPh>
    <rPh sb="24" eb="28">
      <t>ニンショウヨウソ</t>
    </rPh>
    <rPh sb="29" eb="30">
      <t>モチ</t>
    </rPh>
    <phoneticPr fontId="2"/>
  </si>
  <si>
    <t>↑BYODは原則として行わせていない（6.9.D-4）</t>
    <rPh sb="6" eb="8">
      <t>ゲンソク</t>
    </rPh>
    <rPh sb="11" eb="12">
      <t>オコナ</t>
    </rPh>
    <phoneticPr fontId="2"/>
  </si>
  <si>
    <t>↑患者情報が端末内に存在するか、容易に患者情報にアクセスできる場合の対策は適切（6.9.D-4）</t>
    <phoneticPr fontId="2"/>
  </si>
  <si>
    <t>エビデンス
文書／記録（名称又は番号）及び該当項番</t>
    <phoneticPr fontId="2"/>
  </si>
  <si>
    <t>情報機器を他のネットワークや外部媒体等と接続する場合は、情報漏えい、改ざん等の対策を実施し規定（6.9.C-8）</t>
    <rPh sb="18" eb="19">
      <t>トウ</t>
    </rPh>
    <rPh sb="42" eb="44">
      <t>ジッシ</t>
    </rPh>
    <rPh sb="45" eb="47">
      <t>キテイ</t>
    </rPh>
    <phoneticPr fontId="2"/>
  </si>
  <si>
    <t>１０　災害、サイバー攻撃等の非常時の対応（6.10）</t>
    <rPh sb="10" eb="12">
      <t>コウゲキ</t>
    </rPh>
    <rPh sb="12" eb="13">
      <t>トウ</t>
    </rPh>
    <phoneticPr fontId="2"/>
  </si>
  <si>
    <t>医療機関等全体のBCPと整合の取れた、医療情報システムの非常時における事業継続計画を策定している（6.10.B）</t>
    <rPh sb="0" eb="4">
      <t>イリョウキカン</t>
    </rPh>
    <rPh sb="4" eb="5">
      <t>トウ</t>
    </rPh>
    <rPh sb="5" eb="7">
      <t>ゼンタイ</t>
    </rPh>
    <rPh sb="12" eb="14">
      <t>セイゴウ</t>
    </rPh>
    <rPh sb="15" eb="16">
      <t>ト</t>
    </rPh>
    <rPh sb="19" eb="21">
      <t>イリョウ</t>
    </rPh>
    <rPh sb="21" eb="23">
      <t>ジョウホウ</t>
    </rPh>
    <rPh sb="42" eb="44">
      <t>サクテイ</t>
    </rPh>
    <phoneticPr fontId="2"/>
  </si>
  <si>
    <t>↑BCPの一環として“非常時”と判断する仕組み、正常復帰時の手順を設けている（6.10.C-1）</t>
    <phoneticPr fontId="2"/>
  </si>
  <si>
    <t>↑正常復帰後に、代替手段で運用した間のデータ整合性を図る規約がある（6.10.C-2）</t>
    <phoneticPr fontId="2"/>
  </si>
  <si>
    <t>↑「非常時のユーザアカウントや非常時用機能」の管理手順がある（6.10.C-3）</t>
    <phoneticPr fontId="2"/>
  </si>
  <si>
    <t>↑非常時機能が定常時に不適切に使用されることがないように管理及び監査している（6.10.C-3）</t>
    <rPh sb="7" eb="9">
      <t>テイジョウ</t>
    </rPh>
    <rPh sb="9" eb="10">
      <t>ジ</t>
    </rPh>
    <rPh sb="11" eb="14">
      <t>フテキセツ</t>
    </rPh>
    <rPh sb="28" eb="30">
      <t>カンリ</t>
    </rPh>
    <rPh sb="30" eb="31">
      <t>オヨ</t>
    </rPh>
    <rPh sb="32" eb="34">
      <t>カンサ</t>
    </rPh>
    <phoneticPr fontId="2"/>
  </si>
  <si>
    <t>↑非常時用ユーザアカウントは、正常復帰後は継続使用出来ないように変更する手順がある（6.10.C-3）</t>
    <rPh sb="15" eb="20">
      <t>セイジョウフッキゴ</t>
    </rPh>
    <rPh sb="21" eb="23">
      <t>ケイゾク</t>
    </rPh>
    <rPh sb="23" eb="25">
      <t>シヨウ</t>
    </rPh>
    <rPh sb="25" eb="27">
      <t>デキ</t>
    </rPh>
    <rPh sb="32" eb="34">
      <t>ヘンコウ</t>
    </rPh>
    <rPh sb="36" eb="38">
      <t>テジュン</t>
    </rPh>
    <phoneticPr fontId="2"/>
  </si>
  <si>
    <t>↑標的型メール攻撃等によりウィルス感染した場合、連絡手段や紙での運用等の代替手段を準備している（6.10.C-3）</t>
    <rPh sb="1" eb="4">
      <t>ヒョウテキガタ</t>
    </rPh>
    <rPh sb="7" eb="10">
      <t>コウゲキトウ</t>
    </rPh>
    <rPh sb="17" eb="19">
      <t>カンセン</t>
    </rPh>
    <rPh sb="21" eb="23">
      <t>バアイ</t>
    </rPh>
    <rPh sb="24" eb="28">
      <t>レンラクシュダン</t>
    </rPh>
    <rPh sb="29" eb="30">
      <t>カミ</t>
    </rPh>
    <rPh sb="32" eb="35">
      <t>ウンヨウトウ</t>
    </rPh>
    <rPh sb="36" eb="40">
      <t>ダイタイシュダン</t>
    </rPh>
    <rPh sb="41" eb="43">
      <t>ジュンビ</t>
    </rPh>
    <phoneticPr fontId="2"/>
  </si>
  <si>
    <t>10.1.1</t>
    <phoneticPr fontId="2"/>
  </si>
  <si>
    <t>10.1.2</t>
  </si>
  <si>
    <t>10.1.3</t>
  </si>
  <si>
    <t>10.1.4</t>
  </si>
  <si>
    <t>10.1.5</t>
  </si>
  <si>
    <t>10.1.6</t>
  </si>
  <si>
    <t>サイバー攻撃等で医療サービス提供体制に支障が発生した場合の所管官庁への連絡・報告手順がある（6.10.C-4）</t>
    <rPh sb="4" eb="6">
      <t>コウゲキ</t>
    </rPh>
    <rPh sb="6" eb="7">
      <t>トウ</t>
    </rPh>
    <rPh sb="29" eb="33">
      <t>ショカンカンチョウ</t>
    </rPh>
    <rPh sb="35" eb="37">
      <t>レンラク</t>
    </rPh>
    <rPh sb="38" eb="42">
      <t>ホウコクテジュン</t>
    </rPh>
    <phoneticPr fontId="2"/>
  </si>
  <si>
    <t>持ち出した情報及び情報機器等の管理方法を定めている（6.9.C-2）</t>
    <rPh sb="7" eb="8">
      <t>オヨ</t>
    </rPh>
    <rPh sb="13" eb="14">
      <t>トウ</t>
    </rPh>
    <phoneticPr fontId="2"/>
  </si>
  <si>
    <t>可搬型媒体若しくは情報機器等の盗難、紛失時の対応を定めている（6.9.C-3）</t>
    <rPh sb="0" eb="2">
      <t>カハン</t>
    </rPh>
    <rPh sb="2" eb="3">
      <t>ガタ</t>
    </rPh>
    <rPh sb="5" eb="6">
      <t>モ</t>
    </rPh>
    <rPh sb="13" eb="14">
      <t>トウ</t>
    </rPh>
    <phoneticPr fontId="2"/>
  </si>
  <si>
    <t>規定した盗難・紛失時の対応を従業者等に周知徹底し、教育を行っている（6.9.C-4）</t>
    <rPh sb="0" eb="2">
      <t>キテイ</t>
    </rPh>
    <phoneticPr fontId="2"/>
  </si>
  <si>
    <t>10.2</t>
    <phoneticPr fontId="2"/>
  </si>
  <si>
    <t>改ざん、盗聴、なりすまし等の防止に対する対策（IPsecとIKEを利用する等）実施している（6.11.C-1）</t>
    <rPh sb="0" eb="1">
      <t>カイ</t>
    </rPh>
    <rPh sb="4" eb="6">
      <t>トウチョウ</t>
    </rPh>
    <rPh sb="12" eb="13">
      <t>トウ</t>
    </rPh>
    <rPh sb="14" eb="16">
      <t>ボウシ</t>
    </rPh>
    <rPh sb="17" eb="18">
      <t>タイ</t>
    </rPh>
    <rPh sb="20" eb="22">
      <t>タイサク</t>
    </rPh>
    <rPh sb="33" eb="35">
      <t>リヨウ</t>
    </rPh>
    <rPh sb="37" eb="38">
      <t>トウ</t>
    </rPh>
    <rPh sb="39" eb="41">
      <t>ジッシ</t>
    </rPh>
    <phoneticPr fontId="2"/>
  </si>
  <si>
    <t>閉域ネットワークを選択する場合は、閉域性の範囲を事業者に確認している（6.11.C-1）</t>
    <rPh sb="0" eb="2">
      <t>ヘイイキ</t>
    </rPh>
    <rPh sb="13" eb="15">
      <t>バアイ</t>
    </rPh>
    <phoneticPr fontId="2"/>
  </si>
  <si>
    <t>データ送信元と送信先での相手の確認を実施している（6.11.C-2）</t>
    <rPh sb="18" eb="20">
      <t>ジッシ</t>
    </rPh>
    <phoneticPr fontId="2"/>
  </si>
  <si>
    <t>施設内において、正規利用者／許可機器へのなりすましを防ぐ対策を取っている（6.11.C-3）</t>
    <rPh sb="0" eb="3">
      <t>シセツナイ</t>
    </rPh>
    <rPh sb="14" eb="18">
      <t>キョカキキ</t>
    </rPh>
    <rPh sb="31" eb="32">
      <t>ト</t>
    </rPh>
    <phoneticPr fontId="2"/>
  </si>
  <si>
    <t>ルータ等のネットワーク機器は、安全性が確認できる機器を使用している（6.11.C-4）</t>
    <rPh sb="3" eb="4">
      <t>トウ</t>
    </rPh>
    <rPh sb="15" eb="18">
      <t>アンゼンセイ</t>
    </rPh>
    <rPh sb="19" eb="21">
      <t>カクニン</t>
    </rPh>
    <rPh sb="24" eb="26">
      <t>キキ</t>
    </rPh>
    <rPh sb="27" eb="29">
      <t>シヨウ</t>
    </rPh>
    <phoneticPr fontId="2"/>
  </si>
  <si>
    <t>ルータ等のネットワーク機器の経路設定は適切である（6.11.C-4）</t>
    <rPh sb="3" eb="4">
      <t>トウ</t>
    </rPh>
    <rPh sb="11" eb="13">
      <t>キキ</t>
    </rPh>
    <rPh sb="14" eb="18">
      <t>ケイロセッテイ</t>
    </rPh>
    <rPh sb="19" eb="21">
      <t>テキセツ</t>
    </rPh>
    <phoneticPr fontId="2"/>
  </si>
  <si>
    <t>通信事業者や運用委託事業者等の関連組織の責任分界点、責任の所在を契約書等で明確にしている（6.11.C-6）</t>
    <rPh sb="0" eb="5">
      <t>ツウシンジギョウシャ</t>
    </rPh>
    <rPh sb="6" eb="10">
      <t>ウンヨウイタク</t>
    </rPh>
    <rPh sb="10" eb="13">
      <t>ジギョウシャ</t>
    </rPh>
    <rPh sb="13" eb="14">
      <t>ナド</t>
    </rPh>
    <rPh sb="15" eb="17">
      <t>カンレンソスイキ</t>
    </rPh>
    <rPh sb="17" eb="19">
      <t>ソシキ</t>
    </rPh>
    <rPh sb="20" eb="25">
      <t>セキニンブンカイテン</t>
    </rPh>
    <rPh sb="26" eb="28">
      <t>セキニン</t>
    </rPh>
    <rPh sb="29" eb="31">
      <t>ショザイ</t>
    </rPh>
    <rPh sb="32" eb="36">
      <t>ケイヤクショトウ</t>
    </rPh>
    <rPh sb="37" eb="39">
      <t>メイカク</t>
    </rPh>
    <phoneticPr fontId="2"/>
  </si>
  <si>
    <t>オブジェクトセキュリティを確保している（6.11.C-5）</t>
    <rPh sb="13" eb="15">
      <t>カクホ</t>
    </rPh>
    <phoneticPr fontId="2"/>
  </si>
  <si>
    <t>H</t>
    <phoneticPr fontId="2"/>
  </si>
  <si>
    <t>↑通信機器、暗号化装置、認証装置等の管理責任の明確化（6.11.C-6）</t>
    <phoneticPr fontId="2"/>
  </si>
  <si>
    <t>↑外部事業者へ管理を委託する場合は、責任分界点も含めた整理と契約の締結（6.11.C-6）</t>
    <phoneticPr fontId="2"/>
  </si>
  <si>
    <t>↑患者等に対する説明責任の明確化（6.11.C-6）</t>
    <phoneticPr fontId="2"/>
  </si>
  <si>
    <t>↑事故発生時における復旧作業・他施設やベンダとの連絡に当たる専任の管理者の設置（6.11.C-6）</t>
    <phoneticPr fontId="2"/>
  </si>
  <si>
    <t>↑交換した医療情報等に対する管理責任及び事後責任の明確化に関する事項（6.11.C-6）</t>
    <rPh sb="14" eb="16">
      <t>カンリ</t>
    </rPh>
    <rPh sb="16" eb="18">
      <t>セキニン</t>
    </rPh>
    <rPh sb="18" eb="19">
      <t>オヨ</t>
    </rPh>
    <rPh sb="20" eb="22">
      <t>ジゴ</t>
    </rPh>
    <rPh sb="22" eb="24">
      <t>セキニン</t>
    </rPh>
    <rPh sb="29" eb="30">
      <t>カン</t>
    </rPh>
    <rPh sb="32" eb="34">
      <t>ジコウ</t>
    </rPh>
    <phoneticPr fontId="2"/>
  </si>
  <si>
    <t>リモートメンテナンスを実施する場合は、不必要なログインを防止している（6.11.C-7）</t>
    <phoneticPr fontId="2"/>
  </si>
  <si>
    <t>回線事業者やオンラインサービス提供事業者との契約は、適切である（6.11-C-8）</t>
    <rPh sb="26" eb="28">
      <t>テキセツ</t>
    </rPh>
    <phoneticPr fontId="2"/>
  </si>
  <si>
    <t>患者に情報を閲覧させる場合の対応は適切である（6.11.C-9）</t>
    <rPh sb="14" eb="16">
      <t>タイオウ</t>
    </rPh>
    <rPh sb="17" eb="19">
      <t>テキセツ</t>
    </rPh>
    <phoneticPr fontId="2"/>
  </si>
  <si>
    <t>従業者による外部からのアクセスを許可する場合の要件が明確である（6.11.D-1）</t>
    <rPh sb="23" eb="25">
      <t>ヨウケン</t>
    </rPh>
    <rPh sb="26" eb="28">
      <t>メイカク</t>
    </rPh>
    <phoneticPr fontId="2"/>
  </si>
  <si>
    <t>↑IPsecを用いたVPN接続等によるセキュリティの担保を行っている（6.11.C-10）</t>
    <rPh sb="7" eb="8">
      <t>モチ</t>
    </rPh>
    <rPh sb="13" eb="16">
      <t>セツゾクトウ</t>
    </rPh>
    <rPh sb="26" eb="28">
      <t>タンポ</t>
    </rPh>
    <rPh sb="29" eb="30">
      <t>オコナ</t>
    </rPh>
    <phoneticPr fontId="2"/>
  </si>
  <si>
    <t>医療機関において、次の事項について契約や運用管理規程等で定めている（6.11.C-6）</t>
    <rPh sb="9" eb="10">
      <t>ツギ</t>
    </rPh>
    <rPh sb="11" eb="13">
      <t>ジコウ</t>
    </rPh>
    <phoneticPr fontId="2"/>
  </si>
  <si>
    <t>オープンなネットワークを介してHTTPSを利用した接続をおこなっている</t>
    <rPh sb="12" eb="13">
      <t>カイ</t>
    </rPh>
    <rPh sb="21" eb="23">
      <t>リヨウ</t>
    </rPh>
    <rPh sb="25" eb="27">
      <t>セツゾク</t>
    </rPh>
    <phoneticPr fontId="2"/>
  </si>
  <si>
    <t>↑TLS1.2のみに限定した上で、TLSクライアント認証を実施している（6.11.C-10）</t>
    <rPh sb="10" eb="12">
      <t>ゲンテイ</t>
    </rPh>
    <rPh sb="14" eb="15">
      <t>ウエ</t>
    </rPh>
    <rPh sb="26" eb="28">
      <t>ニンショウ</t>
    </rPh>
    <rPh sb="29" eb="31">
      <t>ジッシ</t>
    </rPh>
    <phoneticPr fontId="2"/>
  </si>
  <si>
    <t>↑ソフトウェア型のIPsec若しくはTLS1.2により接続する場合の対策は適切である（6.11.C-10）</t>
    <rPh sb="7" eb="8">
      <t>ガタ</t>
    </rPh>
    <rPh sb="14" eb="15">
      <t>モ</t>
    </rPh>
    <rPh sb="27" eb="29">
      <t>セツゾク</t>
    </rPh>
    <rPh sb="31" eb="33">
      <t>バアイ</t>
    </rPh>
    <rPh sb="34" eb="36">
      <t>タイサク</t>
    </rPh>
    <rPh sb="37" eb="39">
      <t>テキセツ</t>
    </rPh>
    <phoneticPr fontId="2"/>
  </si>
  <si>
    <t>11.1</t>
    <phoneticPr fontId="2"/>
  </si>
  <si>
    <t>11.2</t>
  </si>
  <si>
    <t>11.3</t>
  </si>
  <si>
    <t>11.4</t>
  </si>
  <si>
    <t>11.5</t>
  </si>
  <si>
    <t>11.6</t>
  </si>
  <si>
    <t>11.7</t>
  </si>
  <si>
    <t>11.8</t>
  </si>
  <si>
    <t>11.9</t>
  </si>
  <si>
    <t>H</t>
    <phoneticPr fontId="2"/>
  </si>
  <si>
    <t>H</t>
    <phoneticPr fontId="2"/>
  </si>
  <si>
    <t>11.9.1</t>
    <phoneticPr fontId="2"/>
  </si>
  <si>
    <t>11.9.2</t>
  </si>
  <si>
    <t>11.9.3</t>
  </si>
  <si>
    <t>11.9.4</t>
  </si>
  <si>
    <t>11.9.5</t>
  </si>
  <si>
    <t>11.9.6</t>
  </si>
  <si>
    <t>11.9.7</t>
  </si>
  <si>
    <t>11.9.8</t>
  </si>
  <si>
    <t>11.10</t>
    <phoneticPr fontId="2"/>
  </si>
  <si>
    <t>11.10.1</t>
    <phoneticPr fontId="2"/>
  </si>
  <si>
    <t>11.10.2</t>
  </si>
  <si>
    <t>11.10.3</t>
  </si>
  <si>
    <t>11.10.4</t>
  </si>
  <si>
    <t>4.4追加 20170109</t>
    <rPh sb="3" eb="5">
      <t>ツイカ</t>
    </rPh>
    <phoneticPr fontId="2"/>
  </si>
  <si>
    <t>↑公的個人認証サービスを用いている（6.12.C.(1)）</t>
    <rPh sb="13" eb="14">
      <t>モチ</t>
    </rPh>
    <phoneticPr fontId="2"/>
  </si>
  <si>
    <t>追加 20170109</t>
  </si>
  <si>
    <t>追加 20170109</t>
    <rPh sb="0" eb="2">
      <t>ツイカ</t>
    </rPh>
    <phoneticPr fontId="2"/>
  </si>
  <si>
    <t>12.1.8</t>
  </si>
  <si>
    <t>厚生労働省標準規格を実装している（5.1.1）</t>
    <rPh sb="0" eb="5">
      <t>コウセイロウドウショウ</t>
    </rPh>
    <rPh sb="5" eb="9">
      <t>ヒョウジュンキカク</t>
    </rPh>
    <rPh sb="10" eb="12">
      <t>ジッソウ</t>
    </rPh>
    <phoneticPr fontId="2"/>
  </si>
  <si>
    <t>基本データセットを利用している（5.1.2）</t>
    <rPh sb="0" eb="2">
      <t>キホン</t>
    </rPh>
    <rPh sb="9" eb="11">
      <t>リヨウ</t>
    </rPh>
    <phoneticPr fontId="2"/>
  </si>
  <si>
    <t>MEDIS標準マスターを利用している（5.1.3）</t>
    <rPh sb="5" eb="7">
      <t>ヒョウジュン</t>
    </rPh>
    <rPh sb="12" eb="14">
      <t>リヨウ</t>
    </rPh>
    <phoneticPr fontId="2"/>
  </si>
  <si>
    <t>13.2</t>
    <phoneticPr fontId="2"/>
  </si>
  <si>
    <t>13.6</t>
  </si>
  <si>
    <t>9.4</t>
  </si>
  <si>
    <t>9.16</t>
  </si>
  <si>
    <t>9.17</t>
  </si>
  <si>
    <t>9.17.1</t>
    <phoneticPr fontId="2"/>
  </si>
  <si>
    <t>9.17.2</t>
  </si>
  <si>
    <t>9.17.3</t>
  </si>
  <si>
    <t>9.17.4</t>
  </si>
  <si>
    <t>↑本人認証にユーザIDとパスワードを用いる場合は、本人しか知り得ない状態である（6.5.C-2）</t>
    <rPh sb="1" eb="5">
      <t>ホンニンニンショウ</t>
    </rPh>
    <rPh sb="18" eb="19">
      <t>モチ</t>
    </rPh>
    <rPh sb="21" eb="23">
      <t>バアイ</t>
    </rPh>
    <rPh sb="25" eb="27">
      <t>ホンニン</t>
    </rPh>
    <rPh sb="29" eb="30">
      <t>シ</t>
    </rPh>
    <rPh sb="31" eb="32">
      <t>エ</t>
    </rPh>
    <rPh sb="34" eb="36">
      <t>ジョウタイ</t>
    </rPh>
    <phoneticPr fontId="2"/>
  </si>
  <si>
    <t>↑情報の区分管理を実施し、区分単位でアクセス管理を実施している（6.5.D-1）</t>
    <rPh sb="9" eb="11">
      <t>ジッシ</t>
    </rPh>
    <phoneticPr fontId="2"/>
  </si>
  <si>
    <t>↑離席の場合のクローズ処理（ログオフ、パスワード付スクリーンセーバ等）を実施している（6.5.D-2）</t>
    <rPh sb="24" eb="25">
      <t>ツキ</t>
    </rPh>
    <rPh sb="36" eb="38">
      <t>ジッシ</t>
    </rPh>
    <phoneticPr fontId="2"/>
  </si>
  <si>
    <t>動作確認等で個人情報を含むデータを使用する時は、漏洩等に十分留意している（6.5.C-4）</t>
    <rPh sb="0" eb="5">
      <t>ドウサカクニントウ</t>
    </rPh>
    <rPh sb="6" eb="10">
      <t>コジンジョウホウ</t>
    </rPh>
    <rPh sb="11" eb="12">
      <t>フク</t>
    </rPh>
    <rPh sb="17" eb="19">
      <t>シヨウ</t>
    </rPh>
    <rPh sb="21" eb="22">
      <t>トキ</t>
    </rPh>
    <rPh sb="24" eb="27">
      <t>ロウエイトウ</t>
    </rPh>
    <rPh sb="28" eb="30">
      <t>ジュウブン</t>
    </rPh>
    <rPh sb="30" eb="32">
      <t>リュウイ</t>
    </rPh>
    <phoneticPr fontId="2"/>
  </si>
  <si>
    <t>↑認証手段として２要素認証を実施している（6.5.D-5）</t>
    <rPh sb="1" eb="3">
      <t>ニンショウ</t>
    </rPh>
    <rPh sb="3" eb="5">
      <t>シュダン</t>
    </rPh>
    <rPh sb="9" eb="11">
      <t>ヨウソ</t>
    </rPh>
    <rPh sb="11" eb="13">
      <t>ニンショウ</t>
    </rPh>
    <rPh sb="14" eb="16">
      <t>ジッシ</t>
    </rPh>
    <phoneticPr fontId="2"/>
  </si>
  <si>
    <t>5.1.1.1</t>
    <phoneticPr fontId="2"/>
  </si>
  <si>
    <t>不正な攻撃を検知するシステム（IDS等）を導入している(6.5.B(5)）</t>
    <rPh sb="18" eb="19">
      <t>トウ</t>
    </rPh>
    <rPh sb="21" eb="23">
      <t>ドウニュウ</t>
    </rPh>
    <phoneticPr fontId="2"/>
  </si>
  <si>
    <t>＊利用前に必ず別シートの「使い方と注意事項」をお読み下さい。</t>
    <rPh sb="1" eb="3">
      <t>リヨウ</t>
    </rPh>
    <rPh sb="3" eb="4">
      <t>マエ</t>
    </rPh>
    <rPh sb="5" eb="6">
      <t>カナラ</t>
    </rPh>
    <rPh sb="7" eb="8">
      <t>ベツ</t>
    </rPh>
    <rPh sb="24" eb="25">
      <t>ヨ</t>
    </rPh>
    <rPh sb="26" eb="27">
      <t>クダ</t>
    </rPh>
    <phoneticPr fontId="2"/>
  </si>
  <si>
    <t>↑2要素認証は未実施だが端末操作を行う区画への入場時にも利用者認証を行っている（6.5.D-5）</t>
    <rPh sb="2" eb="4">
      <t>ヨウソ</t>
    </rPh>
    <rPh sb="4" eb="6">
      <t>ニンショウ</t>
    </rPh>
    <rPh sb="7" eb="10">
      <t>ミジッシ</t>
    </rPh>
    <rPh sb="12" eb="14">
      <t>タンマツ</t>
    </rPh>
    <rPh sb="14" eb="16">
      <t>ソウサ</t>
    </rPh>
    <rPh sb="17" eb="18">
      <t>オコナ</t>
    </rPh>
    <rPh sb="19" eb="21">
      <t>クカクヘン</t>
    </rPh>
    <rPh sb="23" eb="26">
      <t>ニュウジョウジ</t>
    </rPh>
    <rPh sb="28" eb="33">
      <t>リヨウシャニンショウ</t>
    </rPh>
    <rPh sb="34" eb="35">
      <t>オコナ</t>
    </rPh>
    <phoneticPr fontId="2"/>
  </si>
  <si>
    <t>H</t>
    <phoneticPr fontId="2"/>
  </si>
  <si>
    <t>H</t>
    <phoneticPr fontId="2"/>
  </si>
  <si>
    <t>1.2.1.5</t>
  </si>
  <si>
    <t>修正20170112</t>
    <rPh sb="0" eb="2">
      <t>シュウセイ</t>
    </rPh>
    <phoneticPr fontId="2"/>
  </si>
  <si>
    <t>H</t>
    <phoneticPr fontId="2"/>
  </si>
  <si>
    <t>追加20170113</t>
    <rPh sb="0" eb="2">
      <t>ツイカ</t>
    </rPh>
    <phoneticPr fontId="2"/>
  </si>
  <si>
    <t>H</t>
    <phoneticPr fontId="2"/>
  </si>
  <si>
    <t>記録する媒体及び機器毎に劣化が起こらずに正常に保存が行える期間を明確にしている（7.3.C.(3)）</t>
    <phoneticPr fontId="2"/>
  </si>
  <si>
    <t>記録媒体が劣化する以前に情報を新たな記録媒体又は記録危機に複写している（7.3.C.(3)）</t>
    <rPh sb="0" eb="2">
      <t>キロク</t>
    </rPh>
    <rPh sb="2" eb="4">
      <t>バイタイ</t>
    </rPh>
    <rPh sb="5" eb="7">
      <t>レッカ</t>
    </rPh>
    <rPh sb="9" eb="11">
      <t>イゼン</t>
    </rPh>
    <rPh sb="12" eb="14">
      <t>ジョウホウ</t>
    </rPh>
    <rPh sb="15" eb="16">
      <t>アラ</t>
    </rPh>
    <rPh sb="18" eb="20">
      <t>キロク</t>
    </rPh>
    <rPh sb="20" eb="22">
      <t>バイタイ</t>
    </rPh>
    <rPh sb="22" eb="23">
      <t>マタ</t>
    </rPh>
    <rPh sb="24" eb="26">
      <t>キロク</t>
    </rPh>
    <rPh sb="26" eb="28">
      <t>キキ</t>
    </rPh>
    <rPh sb="29" eb="31">
      <t>フクシャ</t>
    </rPh>
    <phoneticPr fontId="2"/>
  </si>
  <si>
    <t>電子カルテシステム等でPC等の汎用入力端末により記録が作成される場合（7.1.C.(1)a)</t>
    <rPh sb="32" eb="34">
      <t>バアイ</t>
    </rPh>
    <phoneticPr fontId="2"/>
  </si>
  <si>
    <t>↑利用者を正しく識別し、認証を行っている（7.1.C.(1)a1)</t>
    <rPh sb="1" eb="4">
      <t>リヨウシャ</t>
    </rPh>
    <rPh sb="5" eb="6">
      <t>タダ</t>
    </rPh>
    <rPh sb="8" eb="10">
      <t>シキベツ</t>
    </rPh>
    <rPh sb="12" eb="14">
      <t>ニンショウ</t>
    </rPh>
    <rPh sb="15" eb="16">
      <t>オコナ</t>
    </rPh>
    <phoneticPr fontId="2"/>
  </si>
  <si>
    <t>↑システムへの全ての入力操作について、権限管理（アクセスコントロール）を実施している（7.1.C.(1)a2)</t>
    <rPh sb="36" eb="38">
      <t>ジッシ</t>
    </rPh>
    <phoneticPr fontId="2"/>
  </si>
  <si>
    <t>↑権限のある利用者以外による作成、追記、変更を防止している（7.1.C.(1)a3)</t>
    <phoneticPr fontId="2"/>
  </si>
  <si>
    <t>↑業務APが稼働可能な端末を管理し、権限を持たない者からのアクセスを防止している（7.1.C.(1)a3)</t>
    <rPh sb="1" eb="3">
      <t>ギョウム</t>
    </rPh>
    <rPh sb="6" eb="8">
      <t>カドウ</t>
    </rPh>
    <rPh sb="8" eb="10">
      <t>カノウ</t>
    </rPh>
    <phoneticPr fontId="2"/>
  </si>
  <si>
    <t>特定の装置もしくはシステムにより記録が作成される場合（7.1.C.(1)b)</t>
    <phoneticPr fontId="2"/>
  </si>
  <si>
    <t>↑装置の管理責任者や操作者が、運用管理規程で明確にされている（7.1.C.(1)b1)</t>
    <rPh sb="1" eb="3">
      <t>ソウチ</t>
    </rPh>
    <rPh sb="4" eb="6">
      <t>カンリ</t>
    </rPh>
    <rPh sb="6" eb="9">
      <t>セキニンシャ</t>
    </rPh>
    <rPh sb="10" eb="13">
      <t>ソウサシャ</t>
    </rPh>
    <rPh sb="15" eb="17">
      <t>ウンヨウ</t>
    </rPh>
    <rPh sb="17" eb="19">
      <t>カンリ</t>
    </rPh>
    <rPh sb="19" eb="21">
      <t>キテイ</t>
    </rPh>
    <rPh sb="22" eb="24">
      <t>メイカク</t>
    </rPh>
    <phoneticPr fontId="2"/>
  </si>
  <si>
    <t>↑当該装置による記録はシステム機能と運用の組み合わせにより明確になっている（7.1.C.(1)b2)</t>
    <rPh sb="19" eb="20">
      <t>ヨウ</t>
    </rPh>
    <phoneticPr fontId="2"/>
  </si>
  <si>
    <t>電子カルテシステム等で、PC等の汎用入力端末により記録が作成される場合（7.1.C.(2)a)</t>
    <phoneticPr fontId="2"/>
  </si>
  <si>
    <t>特定の装置もしくはシステムにより記録が作成される場合（7.1.C.(2)b)</t>
    <phoneticPr fontId="2"/>
  </si>
  <si>
    <t>↑運用管理規程等に当該装置により作成された記録の確定ルールが定義されている（7.1.C.(2)b1)</t>
    <phoneticPr fontId="2"/>
  </si>
  <si>
    <t>↑記録の確定ルールには、識別情報、作成日時が記録に含まれる（7.1.C.(2)b1)</t>
    <rPh sb="1" eb="3">
      <t>キロク</t>
    </rPh>
    <rPh sb="4" eb="6">
      <t>カクテイ</t>
    </rPh>
    <phoneticPr fontId="2"/>
  </si>
  <si>
    <t>↑確定された記録が、故意による虚偽入力、書き換え、消去及び混同から防止できる（7.1.C.(2)b2)</t>
    <phoneticPr fontId="2"/>
  </si>
  <si>
    <t>1.3　更新履歴の保存（7.1.C.(3)）</t>
    <phoneticPr fontId="2"/>
  </si>
  <si>
    <t>一旦確定した診療録等は、必要に応じて更新前後の内容を参照することができる（7.1.C.(3)1）</t>
    <rPh sb="26" eb="28">
      <t>サンショウ</t>
    </rPh>
    <phoneticPr fontId="2"/>
  </si>
  <si>
    <t>同じ診療録等に対して更新が複数回行われた場合にも参照できる（7.1.C.(3)2）</t>
    <phoneticPr fontId="2"/>
  </si>
  <si>
    <t>1.4　代行操作の承認機能（7.1.C.(4)）</t>
    <phoneticPr fontId="2"/>
  </si>
  <si>
    <t>代行入力を許容している（7.1.C.(4)）</t>
    <rPh sb="0" eb="2">
      <t>ダイコウ</t>
    </rPh>
    <rPh sb="2" eb="4">
      <t>ニュウリョク</t>
    </rPh>
    <rPh sb="5" eb="7">
      <t>キョヨウ</t>
    </rPh>
    <phoneticPr fontId="2"/>
  </si>
  <si>
    <t>↑どの業務等に適用するか、また誰が誰を代行してよいかを運用管理規程で定めている（7.1.C.(4)1）</t>
    <rPh sb="27" eb="29">
      <t>ウンヨウ</t>
    </rPh>
    <rPh sb="29" eb="31">
      <t>カンリ</t>
    </rPh>
    <rPh sb="31" eb="33">
      <t>キテイ</t>
    </rPh>
    <rPh sb="34" eb="35">
      <t>サダ</t>
    </rPh>
    <phoneticPr fontId="2"/>
  </si>
  <si>
    <t>↑誰の代行が誰によっていつ行われたかの管理情報が、その代行入力の都度記録される（7.1.C.(4)2）</t>
    <rPh sb="29" eb="31">
      <t>ニュウリョク</t>
    </rPh>
    <phoneticPr fontId="2"/>
  </si>
  <si>
    <t>↑代行入力が実施された際は、速やかに確定操作が行われている（7.1.C.(4)3）</t>
    <rPh sb="1" eb="3">
      <t>ダイコウ</t>
    </rPh>
    <rPh sb="3" eb="5">
      <t>ニュウリョク</t>
    </rPh>
    <rPh sb="6" eb="8">
      <t>ジッシ</t>
    </rPh>
    <rPh sb="11" eb="12">
      <t>サイ</t>
    </rPh>
    <rPh sb="14" eb="15">
      <t>スミ</t>
    </rPh>
    <phoneticPr fontId="2"/>
  </si>
  <si>
    <r>
      <t>↑一定時間後に記録が自動確定する運用を</t>
    </r>
    <r>
      <rPr>
        <b/>
        <sz val="11"/>
        <color indexed="62"/>
        <rFont val="ＭＳ 明朝"/>
        <family val="1"/>
        <charset val="128"/>
      </rPr>
      <t>実施している</t>
    </r>
    <r>
      <rPr>
        <sz val="11"/>
        <color indexed="62"/>
        <rFont val="ＭＳ 明朝"/>
        <family val="1"/>
        <charset val="128"/>
      </rPr>
      <t>（7.1.C.(4)4）</t>
    </r>
    <rPh sb="19" eb="21">
      <t>ジッシ</t>
    </rPh>
    <phoneticPr fontId="2"/>
  </si>
  <si>
    <t>1.5　機器・ソフトウェアの品質管理（7.1.C.(5)）</t>
    <phoneticPr fontId="2"/>
  </si>
  <si>
    <t>システムの仕様が明確に定義されている（7.1.C.(5)1）</t>
    <phoneticPr fontId="2"/>
  </si>
  <si>
    <t>機器、ソフトウェアの改訂履歴、導入作業の妥当性検証のプロセスが規定されている（7.1.C.(5)2）</t>
    <rPh sb="15" eb="17">
      <t>ドウニュウ</t>
    </rPh>
    <rPh sb="31" eb="33">
      <t>キテイ</t>
    </rPh>
    <phoneticPr fontId="2"/>
  </si>
  <si>
    <t>機器、ソフトウェアの品質管理に関する作業内容を規定し、従業者等への教育を実施している（7.1.C.(5)3）</t>
    <rPh sb="23" eb="25">
      <t>キテイ</t>
    </rPh>
    <phoneticPr fontId="2"/>
  </si>
  <si>
    <t>システム構成やソフトウェアの動作状況に関する内部監査を定期的に実施している（7.1.C.(5)4）</t>
    <phoneticPr fontId="2"/>
  </si>
  <si>
    <t>紙管理された情報を含め、患者毎の情報の全ての所在が日常的に管理されている(7.2.C.(1)）</t>
    <phoneticPr fontId="2"/>
  </si>
  <si>
    <t>記録媒体及び記録機器の保管及び取扱いについて運用管理規程を作成し、周知徹底している（7.3.C.(2)1）</t>
    <phoneticPr fontId="2"/>
  </si>
  <si>
    <t>記録媒体及び記録機器の保管及び取扱いに関する作業履歴を残している（7.3.C.(2)1）</t>
    <phoneticPr fontId="2"/>
  </si>
  <si>
    <t>情報を保存する場所（内部、媒体）を明示し、その場所（内部、媒体）ごとの管理方法を定めている（7.3.C.(2)2）</t>
    <rPh sb="10" eb="12">
      <t>ナイブ</t>
    </rPh>
    <rPh sb="13" eb="15">
      <t>バイタイ</t>
    </rPh>
    <rPh sb="26" eb="28">
      <t>ナイブ</t>
    </rPh>
    <rPh sb="29" eb="31">
      <t>バイタイ</t>
    </rPh>
    <rPh sb="35" eb="37">
      <t>カンリ</t>
    </rPh>
    <rPh sb="37" eb="39">
      <t>ホウホウ</t>
    </rPh>
    <rPh sb="40" eb="41">
      <t>サダ</t>
    </rPh>
    <phoneticPr fontId="2"/>
  </si>
  <si>
    <t>情報の保管方法を、運用管理規程としてまとめて、その運用を関係者全員に周知徹底している（7.3.C.(2)2）</t>
    <rPh sb="0" eb="2">
      <t>ジョウホウ</t>
    </rPh>
    <rPh sb="3" eb="5">
      <t>ホカン</t>
    </rPh>
    <rPh sb="5" eb="7">
      <t>ホウホウ</t>
    </rPh>
    <phoneticPr fontId="2"/>
  </si>
  <si>
    <t>記録媒体の保管場所やサーバの設置場所には、許可された者以外が入室できないような対策を施している（7.3.C.(2)3）</t>
    <rPh sb="0" eb="2">
      <t>キロク</t>
    </rPh>
    <rPh sb="2" eb="4">
      <t>バイタイ</t>
    </rPh>
    <rPh sb="5" eb="7">
      <t>ホカン</t>
    </rPh>
    <rPh sb="7" eb="9">
      <t>バショ</t>
    </rPh>
    <phoneticPr fontId="2"/>
  </si>
  <si>
    <t>電子的に保存された診療録等の情報に対するアクセス履歴を残し、管理している（7.3.C.(2)4）</t>
    <phoneticPr fontId="2"/>
  </si>
  <si>
    <t>情報がき損した時に、バックアップされたデータを用いてき損前の状態に戻せる（7.3.C.(2)5）</t>
    <phoneticPr fontId="2"/>
  </si>
  <si>
    <t>記録媒体及び記録機器、サーバの保管室は制限され、入退室の履歴を残し、保存している（7.3.D.(1)1）</t>
    <rPh sb="17" eb="18">
      <t>シツ</t>
    </rPh>
    <rPh sb="19" eb="21">
      <t>セイゲン</t>
    </rPh>
    <phoneticPr fontId="2"/>
  </si>
  <si>
    <t>サーバ室には、許可された者以外が入室できないように、鍵等の物理的な対策を施している（7.3.D.(1)2）</t>
    <phoneticPr fontId="2"/>
  </si>
  <si>
    <t>バックアップデータに対して、改ざん等の有無を検査する機能を備えている（7.3.D.(1)3）</t>
    <rPh sb="19" eb="21">
      <t>ウム</t>
    </rPh>
    <phoneticPr fontId="2"/>
  </si>
  <si>
    <t>3.1　ウイルスや不適切なソフトウェア等による情報の破壊及び混同等の防止（7.3.C.(1)）</t>
    <phoneticPr fontId="2"/>
  </si>
  <si>
    <t>3.2　不適切な保管・取扱いによる情報の滅失、破壊の防止（7.3.C.(2)）</t>
    <phoneticPr fontId="2"/>
  </si>
  <si>
    <t>ウイルス等の不適切なソフトウェアに対する機器及び媒体の管理を行っている（7.3.C.(1)1）</t>
    <rPh sb="17" eb="18">
      <t>タイ</t>
    </rPh>
    <rPh sb="20" eb="22">
      <t>キキ</t>
    </rPh>
    <rPh sb="22" eb="23">
      <t>オヨ</t>
    </rPh>
    <rPh sb="24" eb="26">
      <t>バイタイ</t>
    </rPh>
    <rPh sb="27" eb="29">
      <t>カンリ</t>
    </rPh>
    <rPh sb="30" eb="31">
      <t>オコナ</t>
    </rPh>
    <phoneticPr fontId="2"/>
  </si>
  <si>
    <t>ハードディスク等の記録機器は、RAID-1もしくはRAID-6相当以上の障害対応機能がある（7.3.D.(2)）</t>
    <rPh sb="33" eb="35">
      <t>イジョウ</t>
    </rPh>
    <rPh sb="36" eb="38">
      <t>ショウガイ</t>
    </rPh>
    <rPh sb="38" eb="40">
      <t>タイオウ</t>
    </rPh>
    <rPh sb="40" eb="42">
      <t>キノウ</t>
    </rPh>
    <phoneticPr fontId="2"/>
  </si>
  <si>
    <t>システム更新の際の移行を迅速に行えるような機能を備えている（7.3.C.(4)1）</t>
    <phoneticPr fontId="2"/>
  </si>
  <si>
    <t>マスタDBの変更の際に、過去の情報に対する内容の変更が起こらない機能を備えている（7.3.C.(4)2）</t>
    <phoneticPr fontId="2"/>
  </si>
  <si>
    <t>１　真正性の確保について（7.1）【医療機関等に保存する場合】</t>
    <rPh sb="2" eb="5">
      <t>シンセイセイ</t>
    </rPh>
    <rPh sb="6" eb="8">
      <t>カクホ</t>
    </rPh>
    <rPh sb="18" eb="20">
      <t>イリョウ</t>
    </rPh>
    <rPh sb="20" eb="22">
      <t>キカン</t>
    </rPh>
    <rPh sb="22" eb="23">
      <t>トウ</t>
    </rPh>
    <rPh sb="24" eb="26">
      <t>ホゾン</t>
    </rPh>
    <rPh sb="28" eb="30">
      <t>バアイ</t>
    </rPh>
    <phoneticPr fontId="2"/>
  </si>
  <si>
    <t>２　見読性の確保について（7.2）【医療機関等に保存する場合】</t>
    <phoneticPr fontId="2"/>
  </si>
  <si>
    <t>３　保存性の確保について（7.3）【医療機関等に保存する場合】</t>
    <rPh sb="2" eb="5">
      <t>ホゾンセイ</t>
    </rPh>
    <rPh sb="6" eb="8">
      <t>カクホ</t>
    </rPh>
    <phoneticPr fontId="2"/>
  </si>
  <si>
    <t>5.1　共通の用件（9.1〜9.4）</t>
    <rPh sb="4" eb="6">
      <t>キョウツウ</t>
    </rPh>
    <rPh sb="7" eb="9">
      <t>ヨウケン</t>
    </rPh>
    <phoneticPr fontId="2"/>
  </si>
  <si>
    <t>↑実施前に以下の項目を含む実施計画書を作成している。</t>
    <rPh sb="1" eb="4">
      <t>ジッシマエ</t>
    </rPh>
    <rPh sb="5" eb="7">
      <t>イカ</t>
    </rPh>
    <rPh sb="8" eb="10">
      <t>コウモク</t>
    </rPh>
    <rPh sb="11" eb="12">
      <t>フク</t>
    </rPh>
    <rPh sb="13" eb="15">
      <t>ジッシ</t>
    </rPh>
    <rPh sb="15" eb="18">
      <t>ケイカクショ</t>
    </rPh>
    <rPh sb="19" eb="21">
      <t>サクセイ</t>
    </rPh>
    <phoneticPr fontId="2"/>
  </si>
  <si>
    <t>　・作業責任者の特定（9.3.C-2）</t>
    <rPh sb="2" eb="4">
      <t>サギョウ</t>
    </rPh>
    <rPh sb="4" eb="7">
      <t>セキニンシャ</t>
    </rPh>
    <rPh sb="8" eb="10">
      <t>トクテイ</t>
    </rPh>
    <phoneticPr fontId="2"/>
  </si>
  <si>
    <t>　・運用管理規程の作成と妥当性の評価（9.3.C-2）</t>
    <phoneticPr fontId="2"/>
  </si>
  <si>
    <t>　・患者等への周知の手段と異議の申し立てに対する対応（9.3.C-2）</t>
    <phoneticPr fontId="2"/>
  </si>
  <si>
    <t>　・相互監視を含む実施の体制（9.3.C-2）</t>
    <phoneticPr fontId="2"/>
  </si>
  <si>
    <t>　・実施記録の作成と記録項目（9.3.C-2）</t>
    <phoneticPr fontId="2"/>
  </si>
  <si>
    <t>　・事後の監査人の選定と監査項目（9.3.C-2）</t>
    <phoneticPr fontId="2"/>
  </si>
  <si>
    <t>　・スキャンから破棄までの期間、及び破棄の方法（9.3.C-2）</t>
    <phoneticPr fontId="2"/>
  </si>
  <si>
    <t>5.2.1.2-1</t>
    <phoneticPr fontId="2"/>
  </si>
  <si>
    <t>5.2.1.2-2</t>
  </si>
  <si>
    <t>5.2.1.2-3</t>
  </si>
  <si>
    <t>5.2.1.2-4</t>
  </si>
  <si>
    <t>5.2.1.2-5</t>
  </si>
  <si>
    <t>5.2.1.2-6</t>
  </si>
  <si>
    <t>5.2.1.2-7</t>
  </si>
  <si>
    <t>F列の修正20170114</t>
    <rPh sb="1" eb="2">
      <t>レツ</t>
    </rPh>
    <rPh sb="3" eb="5">
      <t>シュウセイ</t>
    </rPh>
    <phoneticPr fontId="2"/>
  </si>
  <si>
    <t>5.3　調剤済み処方箋をスキャナ等で電子化し保存する場合（9.4）</t>
    <phoneticPr fontId="2"/>
  </si>
  <si>
    <t>調剤済み処方箋をスキャナ等で電子化し保存する（9.4）</t>
    <phoneticPr fontId="2"/>
  </si>
  <si>
    <t>修正20170114</t>
    <rPh sb="0" eb="2">
      <t>シュウセイ</t>
    </rPh>
    <phoneticPr fontId="2"/>
  </si>
  <si>
    <t>↑紙の調剤済み処方箋の電子化のタイミングにより5.1の対策を実施している（9.4.C-1）</t>
    <rPh sb="1" eb="2">
      <t>カミ</t>
    </rPh>
    <phoneticPr fontId="2"/>
  </si>
  <si>
    <t>↑「電子化した調剤済み処方箋」を修正する場合の電子書名の検証は適切である（9.4.C-2）</t>
    <rPh sb="16" eb="18">
      <t>シュウセイ</t>
    </rPh>
    <rPh sb="20" eb="22">
      <t>バアイ</t>
    </rPh>
    <rPh sb="23" eb="25">
      <t>デンシショ</t>
    </rPh>
    <rPh sb="25" eb="27">
      <t>ショメイ</t>
    </rPh>
    <rPh sb="28" eb="30">
      <t>ケンンショウ</t>
    </rPh>
    <rPh sb="31" eb="33">
      <t>テキセツ</t>
    </rPh>
    <phoneticPr fontId="2"/>
  </si>
  <si>
    <t>↑外部事業者に委託する場合は、「共通の要件」を満たすことができる適切な事業者を選定している（9.3.C-4）</t>
    <rPh sb="16" eb="18">
      <t>キョウツウ</t>
    </rPh>
    <phoneticPr fontId="2"/>
  </si>
  <si>
    <t>↑光学解像度、センサ等の一定の規格・基準を満たすスキャナを用いている（9.5.C-1）</t>
    <phoneticPr fontId="2"/>
  </si>
  <si>
    <t>↑紙媒体の場合、診療等の用途に差し支えない精度でスキャンを実施している（9.5.C-1）</t>
    <rPh sb="29" eb="31">
      <t>ジッシ</t>
    </rPh>
    <phoneticPr fontId="2"/>
  </si>
  <si>
    <t>↑放射線フィルム等の高精細な情報に関しては、ガイドラインに準拠している（9.5.C-1）</t>
    <rPh sb="29" eb="31">
      <t>ジュンキョ</t>
    </rPh>
    <phoneticPr fontId="2"/>
  </si>
  <si>
    <t>H</t>
    <phoneticPr fontId="2"/>
  </si>
  <si>
    <t>H</t>
    <phoneticPr fontId="2"/>
  </si>
  <si>
    <t>↑一般の書類をスキャンする際は、汎用性が高く可視化するソフトウェアに困らない形式で保存している（9.5.C-1）</t>
    <rPh sb="13" eb="14">
      <t>サイ</t>
    </rPh>
    <phoneticPr fontId="2"/>
  </si>
  <si>
    <t>追加20170114</t>
    <rPh sb="0" eb="2">
      <t>ツイカ</t>
    </rPh>
    <phoneticPr fontId="2"/>
  </si>
  <si>
    <t>↑非可逆圧縮を行う場合は医療に関する業務等に支障がない精度である（9.5.C-1）</t>
    <phoneticPr fontId="2"/>
  </si>
  <si>
    <t>↑放射線フィルム等の医用画像情報をスキャンした情報はDICOM等の適切な形式で保存している（9.5.C-1）</t>
    <phoneticPr fontId="2"/>
  </si>
  <si>
    <t>5.4.1.1</t>
    <phoneticPr fontId="2"/>
  </si>
  <si>
    <t>5.4.1.4</t>
  </si>
  <si>
    <t>5.4.1.5</t>
  </si>
  <si>
    <t>5.4.1.6</t>
  </si>
  <si>
    <t>5.4.1.7</t>
  </si>
  <si>
    <t>5.4.1.8</t>
  </si>
  <si>
    <t>5.4.1.9</t>
  </si>
  <si>
    <t>５　診療録等をスキャナ等により電子化して保存する場合について（9.）（e-文書法の対象範囲となる医療関係文書等が対象）</t>
    <rPh sb="2" eb="5">
      <t>シンリョウロク</t>
    </rPh>
    <rPh sb="5" eb="6">
      <t>トウ</t>
    </rPh>
    <rPh sb="11" eb="12">
      <t>トウ</t>
    </rPh>
    <rPh sb="15" eb="18">
      <t>デンシカ</t>
    </rPh>
    <rPh sb="20" eb="22">
      <t>ホゾン</t>
    </rPh>
    <rPh sb="24" eb="26">
      <t>バアイ</t>
    </rPh>
    <rPh sb="37" eb="40">
      <t>ブンショホウ</t>
    </rPh>
    <rPh sb="41" eb="45">
      <t>タイショウハンイ</t>
    </rPh>
    <rPh sb="48" eb="55">
      <t>イリョウカンケイブンショトウ</t>
    </rPh>
    <rPh sb="56" eb="58">
      <t>タイショウ</t>
    </rPh>
    <phoneticPr fontId="2"/>
  </si>
  <si>
    <t>修正20170115</t>
    <rPh sb="0" eb="2">
      <t>シュウセイ</t>
    </rPh>
    <phoneticPr fontId="2"/>
  </si>
  <si>
    <t>↑医療機関等における管理責任者が明確である（10.C.(3).①b）</t>
    <rPh sb="1" eb="3">
      <t>イリョウ</t>
    </rPh>
    <rPh sb="3" eb="5">
      <t>キカン</t>
    </rPh>
    <rPh sb="5" eb="6">
      <t>トウ</t>
    </rPh>
    <rPh sb="10" eb="12">
      <t>カンリ</t>
    </rPh>
    <rPh sb="12" eb="15">
      <t>セキニンシャ</t>
    </rPh>
    <rPh sb="16" eb="18">
      <t>メイカク</t>
    </rPh>
    <phoneticPr fontId="2"/>
  </si>
  <si>
    <t>↑受託事業者への監査体制が明確である（10.C.(3).①c）</t>
    <rPh sb="1" eb="3">
      <t>ジュタク</t>
    </rPh>
    <rPh sb="3" eb="6">
      <t>ジギョウシャ</t>
    </rPh>
    <rPh sb="8" eb="10">
      <t>カンサ</t>
    </rPh>
    <rPh sb="10" eb="12">
      <t>タイセイ</t>
    </rPh>
    <rPh sb="13" eb="15">
      <t>メイカク</t>
    </rPh>
    <phoneticPr fontId="2"/>
  </si>
  <si>
    <t>↑受託事業者、回線事業者等との任分界点が明確である（10.C.(3).①d）</t>
    <rPh sb="1" eb="3">
      <t>ジュタク</t>
    </rPh>
    <rPh sb="3" eb="6">
      <t>ジギョウシャ</t>
    </rPh>
    <rPh sb="7" eb="9">
      <t>カイセン</t>
    </rPh>
    <rPh sb="9" eb="12">
      <t>ジギョウシャ</t>
    </rPh>
    <rPh sb="12" eb="13">
      <t>トウ</t>
    </rPh>
    <rPh sb="15" eb="16">
      <t>セキニン</t>
    </rPh>
    <rPh sb="16" eb="18">
      <t>ブンカイ</t>
    </rPh>
    <rPh sb="18" eb="19">
      <t>テン</t>
    </rPh>
    <rPh sb="20" eb="22">
      <t>メイカク</t>
    </rPh>
    <phoneticPr fontId="2"/>
  </si>
  <si>
    <t>↑受託事業者、回線事業者等との責任の範囲を明文化した契約書がある（10.C.(3).①e）</t>
    <rPh sb="1" eb="3">
      <t>ジュタク</t>
    </rPh>
    <rPh sb="3" eb="6">
      <t>ジギョウシャ</t>
    </rPh>
    <rPh sb="7" eb="9">
      <t>カイセン</t>
    </rPh>
    <rPh sb="9" eb="12">
      <t>ジギョウシャ</t>
    </rPh>
    <rPh sb="12" eb="13">
      <t>トウ</t>
    </rPh>
    <rPh sb="15" eb="17">
      <t>セキニン</t>
    </rPh>
    <rPh sb="18" eb="20">
      <t>ハンイ</t>
    </rPh>
    <rPh sb="21" eb="24">
      <t>メイブンカ</t>
    </rPh>
    <rPh sb="26" eb="29">
      <t>ケイヤクショ</t>
    </rPh>
    <phoneticPr fontId="2"/>
  </si>
  <si>
    <t>↑障害時の責任所在を明文化した契約書等がある（10.C.(3).①f）</t>
    <rPh sb="1" eb="4">
      <t>ショウガイジ</t>
    </rPh>
    <rPh sb="5" eb="9">
      <t>セキニンショザイ</t>
    </rPh>
    <rPh sb="10" eb="13">
      <t>メイブンカ</t>
    </rPh>
    <rPh sb="15" eb="19">
      <t>ケイヤクショトウ</t>
    </rPh>
    <phoneticPr fontId="2"/>
  </si>
  <si>
    <t>追加20170115</t>
    <rPh sb="0" eb="2">
      <t>ツイカ</t>
    </rPh>
    <phoneticPr fontId="2"/>
  </si>
  <si>
    <t>１．外部保存全般の留意事項について</t>
    <rPh sb="2" eb="6">
      <t>ガイブホゾン</t>
    </rPh>
    <rPh sb="6" eb="8">
      <t>ゼンパン</t>
    </rPh>
    <rPh sb="9" eb="13">
      <t>リュウイジコウ</t>
    </rPh>
    <phoneticPr fontId="2"/>
  </si>
  <si>
    <t>1.1　運用管理規程（8.4.1）</t>
    <rPh sb="4" eb="10">
      <t>ウンヨウカンリキテイ</t>
    </rPh>
    <phoneticPr fontId="2"/>
  </si>
  <si>
    <t>1.2　外部保存契約終了時の処理について（8.4.2）</t>
    <rPh sb="4" eb="8">
      <t>ガイブホゾン</t>
    </rPh>
    <rPh sb="8" eb="13">
      <t>ケイヤクシュウリョウジ</t>
    </rPh>
    <rPh sb="14" eb="16">
      <t>ショリ</t>
    </rPh>
    <phoneticPr fontId="2"/>
  </si>
  <si>
    <t>1.2.1</t>
    <phoneticPr fontId="2"/>
  </si>
  <si>
    <t>1.1.1</t>
    <phoneticPr fontId="2"/>
  </si>
  <si>
    <t>1.1.1.1</t>
    <phoneticPr fontId="2"/>
  </si>
  <si>
    <t>1.1.1.5</t>
  </si>
  <si>
    <t>1.1.1.6</t>
  </si>
  <si>
    <t>1.1.1.7</t>
  </si>
  <si>
    <t>以下の内容の責任と体制を明確にした運用管理規程がある（8.4.1）</t>
    <rPh sb="0" eb="2">
      <t>イカ</t>
    </rPh>
    <rPh sb="3" eb="5">
      <t>ナイヨウ</t>
    </rPh>
    <rPh sb="6" eb="8">
      <t>セキニン</t>
    </rPh>
    <rPh sb="9" eb="11">
      <t>タイセイ</t>
    </rPh>
    <rPh sb="12" eb="14">
      <t>メイカク</t>
    </rPh>
    <rPh sb="17" eb="23">
      <t>ウンヨウカンリキテイ</t>
    </rPh>
    <phoneticPr fontId="2"/>
  </si>
  <si>
    <t>↑外部に保存を委託する対象文書の選定基準がある（10.C.(3).①f）</t>
    <rPh sb="1" eb="3">
      <t>ガイブ</t>
    </rPh>
    <rPh sb="4" eb="6">
      <t>ホゾン</t>
    </rPh>
    <rPh sb="7" eb="9">
      <t>イタク</t>
    </rPh>
    <rPh sb="11" eb="13">
      <t>タイショウ</t>
    </rPh>
    <rPh sb="13" eb="15">
      <t>ブンショ</t>
    </rPh>
    <rPh sb="16" eb="20">
      <t>センテイキジュン</t>
    </rPh>
    <phoneticPr fontId="2"/>
  </si>
  <si>
    <t>↑受託者と、守秘やペナルティも含めた委託契約を取り交わしている（8.1.2.C.③ア）</t>
    <rPh sb="15" eb="16">
      <t>フク</t>
    </rPh>
    <phoneticPr fontId="2"/>
  </si>
  <si>
    <t>↑受託事業者が民間事業者等に課せられたガイドライン等の遵守を契約書等で定めている（8.1.2.C.③ウ）</t>
    <rPh sb="30" eb="34">
      <t>ケイヤクショトウ</t>
    </rPh>
    <rPh sb="35" eb="36">
      <t>サダ</t>
    </rPh>
    <phoneticPr fontId="2"/>
  </si>
  <si>
    <t>　・医療情報等の安全管理に係る基本方針・取扱規程等の整備（8.1.2.C.③キa）</t>
    <phoneticPr fontId="2"/>
  </si>
  <si>
    <t>　・医療情報等の安全管理に係る実施体制の整備（8.1.2.C.③キb）</t>
    <phoneticPr fontId="2"/>
  </si>
  <si>
    <t>　・実績等に基づく個人データ安全管理に関する信用度（8.1.2.C.③キc）</t>
    <phoneticPr fontId="2"/>
  </si>
  <si>
    <t>　・財務諸表等に基づく経営の健全性（8.1.2.C.③キd）</t>
    <phoneticPr fontId="2"/>
  </si>
  <si>
    <t>↑委託者は、外部保存を受託する事業者の以下を含む選定基準を定めている（8.1.2.C.③キ）</t>
    <rPh sb="1" eb="3">
      <t>イタク</t>
    </rPh>
    <rPh sb="3" eb="4">
      <t>シャ</t>
    </rPh>
    <rPh sb="19" eb="21">
      <t>イカ</t>
    </rPh>
    <rPh sb="22" eb="23">
      <t>フク</t>
    </rPh>
    <phoneticPr fontId="2"/>
  </si>
  <si>
    <t>2.3.1.8-1</t>
    <phoneticPr fontId="2"/>
  </si>
  <si>
    <t>2.3.1.8-2</t>
  </si>
  <si>
    <t>2.3.1.8-3</t>
  </si>
  <si>
    <t>2.3.1.8-4</t>
  </si>
  <si>
    <t>修正20170118</t>
  </si>
  <si>
    <t>修正20170118</t>
    <rPh sb="0" eb="2">
      <t>シュウセイ</t>
    </rPh>
    <phoneticPr fontId="2"/>
  </si>
  <si>
    <t>真正性確保のため、媒体を変更／更新等の際に、明確な記録を行っている（F1.1.C.(1)②）</t>
    <rPh sb="17" eb="18">
      <t>トウ</t>
    </rPh>
    <rPh sb="28" eb="29">
      <t>オコナ</t>
    </rPh>
    <phoneticPr fontId="2"/>
  </si>
  <si>
    <t>真正性確保のため、委託／受託者相互における授受記録を行っている（F1.1.C.(1)①）</t>
    <rPh sb="0" eb="3">
      <t>シンセイセイ</t>
    </rPh>
    <rPh sb="3" eb="5">
      <t>カクホ</t>
    </rPh>
    <rPh sb="9" eb="11">
      <t>イタクシャ</t>
    </rPh>
    <rPh sb="12" eb="15">
      <t>ジュタクシャ</t>
    </rPh>
    <rPh sb="15" eb="17">
      <t>ソウゴ</t>
    </rPh>
    <phoneticPr fontId="2"/>
  </si>
  <si>
    <t>保存性確保のため（システム更新等に伴う相互運用性確保）標準的なデータ形式を用いている（F1.1.C.(3)①）</t>
    <rPh sb="0" eb="3">
      <t>ホゾンセイ</t>
    </rPh>
    <rPh sb="3" eb="5">
      <t>カクホ</t>
    </rPh>
    <rPh sb="13" eb="15">
      <t>コウシン</t>
    </rPh>
    <rPh sb="15" eb="16">
      <t>トウ</t>
    </rPh>
    <rPh sb="17" eb="18">
      <t>トモナ</t>
    </rPh>
    <rPh sb="19" eb="24">
      <t>ソウゴウンヨウセイ</t>
    </rPh>
    <rPh sb="24" eb="26">
      <t>カクホ</t>
    </rPh>
    <phoneticPr fontId="2"/>
  </si>
  <si>
    <t>保存性確保のため、媒体や機器の陳腐化等に対応して､新たな媒体または機器に移行している（F1.1.C.(3)②③）</t>
    <rPh sb="18" eb="19">
      <t>トウ</t>
    </rPh>
    <phoneticPr fontId="2"/>
  </si>
  <si>
    <t>見読性確保のため、診療や監査等に支障がないようにている（F1.1.C.(2)①②）</t>
    <rPh sb="0" eb="1">
      <t>ケン</t>
    </rPh>
    <rPh sb="1" eb="2">
      <t>ドク</t>
    </rPh>
    <rPh sb="2" eb="3">
      <t>セイ</t>
    </rPh>
    <rPh sb="3" eb="5">
      <t>カクホ</t>
    </rPh>
    <rPh sb="12" eb="14">
      <t>カンサ</t>
    </rPh>
    <phoneticPr fontId="2"/>
  </si>
  <si>
    <t>搬送時は、診療録等を記録した可搬媒体の遺失防止対策を実施している（F1.2.C.(1)①）</t>
    <rPh sb="0" eb="2">
      <t>ハンソウ</t>
    </rPh>
    <rPh sb="2" eb="3">
      <t>ユソウジ</t>
    </rPh>
    <rPh sb="23" eb="25">
      <t>タイサク</t>
    </rPh>
    <rPh sb="26" eb="28">
      <t>ジッシ</t>
    </rPh>
    <phoneticPr fontId="2"/>
  </si>
  <si>
    <t>搬送時は、搬送業者と守秘義務に関する契約を取り交わしている（F1.2.C.(1)③）</t>
    <rPh sb="0" eb="3">
      <t>ハンソウジ</t>
    </rPh>
    <rPh sb="21" eb="22">
      <t>ト</t>
    </rPh>
    <rPh sb="23" eb="24">
      <t>カ</t>
    </rPh>
    <phoneticPr fontId="2"/>
  </si>
  <si>
    <t>搬送時は、診療録等を記録した可搬媒体と他の搬送物との混同の防止対策をしている（F1.2.C.(1)②）</t>
    <rPh sb="0" eb="3">
      <t>ハンソウジ</t>
    </rPh>
    <rPh sb="31" eb="33">
      <t>タイサク</t>
    </rPh>
    <phoneticPr fontId="2"/>
  </si>
  <si>
    <t>受託者の管理者といえども理由なくアクセスできない仕組みを持っている（F1.2.C.(2)①）</t>
    <rPh sb="12" eb="14">
      <t>リユウ</t>
    </rPh>
    <rPh sb="24" eb="26">
      <t>シク</t>
    </rPh>
    <phoneticPr fontId="2"/>
  </si>
  <si>
    <t>受託者が障害等でやむをえず情報にアクセスをする場合は、委託者に許可を求めている（F1.2.C.(2)②）</t>
    <rPh sb="0" eb="3">
      <t>ジュタクシャ</t>
    </rPh>
    <rPh sb="13" eb="15">
      <t>ジョウホウ</t>
    </rPh>
    <rPh sb="27" eb="30">
      <t>イタクシャ</t>
    </rPh>
    <phoneticPr fontId="2"/>
  </si>
  <si>
    <t>相互の責任分担を明確化し、守秘義務に関する事項等を契約に明記している（F1.2.C.(2)③）</t>
    <rPh sb="0" eb="2">
      <t>ソウゴ</t>
    </rPh>
    <phoneticPr fontId="2"/>
  </si>
  <si>
    <t>3.2.1</t>
    <phoneticPr fontId="2"/>
  </si>
  <si>
    <t>改善責任：委託者は、運用管理の状況を定期的に監査し、改善している（F1.3.C.(1)③）</t>
    <rPh sb="0" eb="2">
      <t>カイゼン</t>
    </rPh>
    <rPh sb="2" eb="4">
      <t>セキニン</t>
    </rPh>
    <rPh sb="5" eb="7">
      <t>イタク</t>
    </rPh>
    <rPh sb="7" eb="8">
      <t>シャ</t>
    </rPh>
    <phoneticPr fontId="2"/>
  </si>
  <si>
    <t>説明責任：管理運用体制についての説明は、委託者が主体となって行うことが明確（F1.3.C.(1)①）</t>
    <rPh sb="0" eb="2">
      <t>セツメイセキ</t>
    </rPh>
    <rPh sb="2" eb="4">
      <t>セキニン</t>
    </rPh>
    <rPh sb="16" eb="18">
      <t>セツメイ</t>
    </rPh>
    <rPh sb="20" eb="23">
      <t>イタクシャ</t>
    </rPh>
    <rPh sb="24" eb="26">
      <t>シュタイ</t>
    </rPh>
    <rPh sb="30" eb="31">
      <t>オコナ</t>
    </rPh>
    <rPh sb="35" eb="37">
      <t>メイカク</t>
    </rPh>
    <phoneticPr fontId="2"/>
  </si>
  <si>
    <t>管理責任：運用及び管理等は、委託者が主体になって対応することが明確（F1.3.C.(1)②）</t>
    <rPh sb="0" eb="4">
      <t>カンリセキニン</t>
    </rPh>
    <rPh sb="16" eb="17">
      <t>シャ</t>
    </rPh>
    <rPh sb="31" eb="33">
      <t>メイカク</t>
    </rPh>
    <phoneticPr fontId="2"/>
  </si>
  <si>
    <t>↑委託者と搬送業者で可搬媒体を授受する場合の方法と管理方法（F1.3.C.(2)）</t>
    <rPh sb="1" eb="4">
      <t>イタクシャ</t>
    </rPh>
    <phoneticPr fontId="2"/>
  </si>
  <si>
    <t>↑事故等で可搬媒体の搬送に支障が生じた場合の対処方法（F1.3.C.(2)）</t>
    <phoneticPr fontId="2"/>
  </si>
  <si>
    <t>↑受託者と搬送業者で可搬媒体を授受する場合の方法と管理方法（F1.3.C.(2)）</t>
    <rPh sb="1" eb="4">
      <t>ジュタクシャ</t>
    </rPh>
    <phoneticPr fontId="2"/>
  </si>
  <si>
    <t>↑可搬媒体を返送することができなくなった場合の対処方法（F1.3.C.(2)）</t>
    <phoneticPr fontId="2"/>
  </si>
  <si>
    <t>↑受託者に、患者から直接、照会や苦情、開示の要求があった場合の対処方法（F1.3.C.(2)）</t>
    <rPh sb="1" eb="4">
      <t>ジュタクシャ</t>
    </rPh>
    <phoneticPr fontId="2"/>
  </si>
  <si>
    <t>↑委託者から受託者に保存するタイミングの決定と、一連の外部保存に関する操作を開始する動作（F1.3.C.(2)）</t>
    <rPh sb="1" eb="4">
      <t>イタクシャ</t>
    </rPh>
    <rPh sb="6" eb="9">
      <t>ジュタクシャ</t>
    </rPh>
    <rPh sb="27" eb="31">
      <t>ガイブホゾン</t>
    </rPh>
    <rPh sb="32" eb="33">
      <t>カン</t>
    </rPh>
    <phoneticPr fontId="2"/>
  </si>
  <si>
    <t>↑搬送中に情報漏えいがあった場合の対処方法（F1.3.C.(2)）</t>
    <rPh sb="17" eb="21">
      <t>タイショホウホウ</t>
    </rPh>
    <phoneticPr fontId="2"/>
  </si>
  <si>
    <t>↑受託者で個人情報を用いた検索サービスを行う場合の措置と患者からの照会に対する責任関係（F1.3.C.(2)）</t>
    <rPh sb="1" eb="4">
      <t>ジュタクシャ</t>
    </rPh>
    <rPh sb="25" eb="27">
      <t>ソチ</t>
    </rPh>
    <rPh sb="28" eb="30">
      <t>カンジャ</t>
    </rPh>
    <rPh sb="33" eb="35">
      <t>ショウカイ</t>
    </rPh>
    <rPh sb="36" eb="37">
      <t>タイ</t>
    </rPh>
    <rPh sb="39" eb="43">
      <t>セキニンカンケイ</t>
    </rPh>
    <phoneticPr fontId="2"/>
  </si>
  <si>
    <t>F列修正20170119</t>
    <rPh sb="1" eb="2">
      <t>レツ</t>
    </rPh>
    <rPh sb="2" eb="4">
      <t>シュウセイ</t>
    </rPh>
    <phoneticPr fontId="2"/>
  </si>
  <si>
    <t>診療録等の終了処理が厳正に行われたかを委託元が監査する旨が契約書に明記している（F1.4)</t>
    <rPh sb="0" eb="3">
      <t>シンリョウロク</t>
    </rPh>
    <rPh sb="3" eb="4">
      <t>トウ</t>
    </rPh>
    <rPh sb="5" eb="9">
      <t>シュウリョウショリ</t>
    </rPh>
    <rPh sb="10" eb="12">
      <t>ゲンセイ</t>
    </rPh>
    <rPh sb="13" eb="14">
      <t>オコナ</t>
    </rPh>
    <rPh sb="19" eb="22">
      <t>イタクモト</t>
    </rPh>
    <rPh sb="23" eb="25">
      <t>カンサ</t>
    </rPh>
    <rPh sb="27" eb="28">
      <t>ムネ</t>
    </rPh>
    <rPh sb="29" eb="32">
      <t>ケイヤクショ</t>
    </rPh>
    <rPh sb="33" eb="35">
      <t>メイキ</t>
    </rPh>
    <phoneticPr fontId="2"/>
  </si>
  <si>
    <t>修正20170119</t>
    <rPh sb="0" eb="2">
      <t>シュウセイ</t>
    </rPh>
    <phoneticPr fontId="2"/>
  </si>
  <si>
    <t>搬送に長時間を要する機関に外部保存をしていない（F2.1(1)①）</t>
    <rPh sb="0" eb="2">
      <t>ハンソウ</t>
    </rPh>
    <rPh sb="3" eb="6">
      <t>チョウジカン</t>
    </rPh>
    <rPh sb="7" eb="8">
      <t>ヨウ</t>
    </rPh>
    <rPh sb="10" eb="12">
      <t>キカン</t>
    </rPh>
    <rPh sb="13" eb="15">
      <t>ガイブホソン</t>
    </rPh>
    <rPh sb="15" eb="17">
      <t>ホゾン</t>
    </rPh>
    <phoneticPr fontId="2"/>
  </si>
  <si>
    <t>診療録等の終了処理が厳正に行われたかを委託元が監査する旨が契約書に明記している（F2.4)</t>
    <rPh sb="0" eb="3">
      <t>シンリョウロク</t>
    </rPh>
    <rPh sb="3" eb="4">
      <t>トウ</t>
    </rPh>
    <rPh sb="5" eb="9">
      <t>シュウリョウショリ</t>
    </rPh>
    <rPh sb="10" eb="12">
      <t>ゲンセイ</t>
    </rPh>
    <rPh sb="13" eb="14">
      <t>オコナ</t>
    </rPh>
    <rPh sb="19" eb="22">
      <t>イタクモト</t>
    </rPh>
    <rPh sb="23" eb="25">
      <t>カンサ</t>
    </rPh>
    <rPh sb="27" eb="28">
      <t>ムネ</t>
    </rPh>
    <rPh sb="29" eb="32">
      <t>ケイヤクショ</t>
    </rPh>
    <rPh sb="33" eb="35">
      <t>メイキ</t>
    </rPh>
    <phoneticPr fontId="2"/>
  </si>
  <si>
    <t>適切な委託先の監督を行っている（8.1.3.C.(1)①）</t>
    <rPh sb="10" eb="11">
      <t>オコナ</t>
    </rPh>
    <phoneticPr fontId="2"/>
  </si>
  <si>
    <t>2.</t>
    <phoneticPr fontId="2"/>
  </si>
  <si>
    <t>２　外部保存をネットワークを通じて行う場合（8.1）</t>
    <phoneticPr fontId="2"/>
  </si>
  <si>
    <t>外部保存をネットワークを通じて行っている（8.1）</t>
    <phoneticPr fontId="2"/>
  </si>
  <si>
    <t>3.</t>
    <phoneticPr fontId="2"/>
  </si>
  <si>
    <t>電子媒体による外部保存を可搬媒体を用いて行っている（F1）</t>
    <phoneticPr fontId="2"/>
  </si>
  <si>
    <t>4.</t>
    <phoneticPr fontId="2"/>
  </si>
  <si>
    <t>４　紙媒体のままで外部保存を行う場合(F2)</t>
    <phoneticPr fontId="2"/>
  </si>
  <si>
    <t>紙媒体のままで外部保存を行っている(F2)</t>
    <phoneticPr fontId="2"/>
  </si>
  <si>
    <r>
      <t xml:space="preserve">Check list to confirm conformity characteristics to Medical </t>
    </r>
    <r>
      <rPr>
        <sz val="11"/>
        <rFont val="メイリオ"/>
        <charset val="128"/>
      </rPr>
      <t>I</t>
    </r>
    <r>
      <rPr>
        <sz val="11"/>
        <rFont val="メイリオ"/>
        <charset val="128"/>
      </rPr>
      <t xml:space="preserve">nformation </t>
    </r>
    <r>
      <rPr>
        <sz val="11"/>
        <rFont val="メイリオ"/>
        <charset val="128"/>
      </rPr>
      <t>S</t>
    </r>
    <r>
      <rPr>
        <sz val="11"/>
        <rFont val="メイリオ"/>
        <charset val="128"/>
      </rPr>
      <t xml:space="preserve">ystem </t>
    </r>
    <r>
      <rPr>
        <sz val="11"/>
        <rFont val="メイリオ"/>
        <charset val="128"/>
      </rPr>
      <t>s</t>
    </r>
    <r>
      <rPr>
        <sz val="11"/>
        <rFont val="メイリオ"/>
        <charset val="128"/>
      </rPr>
      <t xml:space="preserve">afety ｍanagement </t>
    </r>
    <r>
      <rPr>
        <sz val="11"/>
        <rFont val="メイリオ"/>
        <charset val="128"/>
      </rPr>
      <t>g</t>
    </r>
    <r>
      <rPr>
        <sz val="11"/>
        <rFont val="メイリオ"/>
        <charset val="128"/>
      </rPr>
      <t>uidelines(</t>
    </r>
    <r>
      <rPr>
        <sz val="11"/>
        <rFont val="メイリオ"/>
        <charset val="128"/>
      </rPr>
      <t>CMIS</t>
    </r>
    <r>
      <rPr>
        <sz val="11"/>
        <rFont val="メイリオ"/>
        <charset val="128"/>
      </rPr>
      <t>)</t>
    </r>
    <phoneticPr fontId="2"/>
  </si>
  <si>
    <t>Check list to confirm conformity characteristics to Medical Information System safety ｍanagement guidelines(CMIS)</t>
    <phoneticPr fontId="2"/>
  </si>
  <si>
    <t>注意</t>
    <rPh sb="0" eb="2">
      <t>チュウイ</t>
    </rPh>
    <phoneticPr fontId="2"/>
  </si>
  <si>
    <t>「切り取り：Ctl+X」は使わないでください。</t>
    <phoneticPr fontId="2"/>
  </si>
  <si>
    <r>
      <t xml:space="preserve">
１１．レーダーチャートの活用
</t>
    </r>
    <r>
      <rPr>
        <sz val="11"/>
        <rFont val="ＭＳ 明朝"/>
        <family val="1"/>
        <charset val="128"/>
      </rPr>
      <t xml:space="preserve">　各シートの成績をレーダーチャートで表示します。対策のバランスに偏りがないか、確認してください。偏りがあった場合は、その部分を重点的に対策してください。評価の仕組み上、小項目の設問数が多い設問の総合評価に対する影響は小さく、設問数が少ない設問の総合評価に対する影響は大きくなります。総合評価の数値や個々の対応水準（評価値）を競うのではなく、レーダーチャートを見てバランスの取れた対応を心がけることが大切です。
</t>
    </r>
    <phoneticPr fontId="2"/>
  </si>
  <si>
    <r>
      <t xml:space="preserve">
医療情報システム安全管理ガイドライン準拠性チェックリスト
</t>
    </r>
    <r>
      <rPr>
        <sz val="9"/>
        <rFont val="ＭＳ Ｐ明朝"/>
        <family val="1"/>
        <charset val="128"/>
      </rPr>
      <t>Check list to confirm conformity characteristics to Medical Information System safety ｍanagement guidelines(CMIS)</t>
    </r>
    <r>
      <rPr>
        <sz val="11"/>
        <rFont val="ＭＳ Ｐゴシック"/>
        <family val="3"/>
        <charset val="128"/>
      </rPr>
      <t xml:space="preserve">
使い方と注意事項</t>
    </r>
    <phoneticPr fontId="2"/>
  </si>
  <si>
    <r>
      <t xml:space="preserve">
２．目的
</t>
    </r>
    <r>
      <rPr>
        <sz val="11"/>
        <rFont val="ＭＳ 明朝"/>
        <family val="1"/>
        <charset val="128"/>
      </rPr>
      <t xml:space="preserve">　本チェックリストは、対象システムの安全管理GLへの準拠レベルを確認することが目的です。従って、全ての設問に対応することを求めているのではありません（対応方法は多様です）。設問が「ハイレベル過ぎる」または「細かすぎる」などの印象を抱かれる場合もあると思います。それは、「ベストプラクティス」や「推奨」とされている内容も含まれているからです。しかし、「ベストプラクティス」は「最善慣行」や「最良慣行」と訳されるように、あくまで、仕事を行う上で最も効果的な方法の参考事例として示しているもので、必ず従わなければならないものではありません。評点を競うのではなく、不十分な点を認識し、全体としてバランスの取れた対応（費用対効果も重要）が可能となることを目的としています。
</t>
    </r>
    <phoneticPr fontId="2"/>
  </si>
  <si>
    <r>
      <t xml:space="preserve">
３．対象ガイドライン
</t>
    </r>
    <r>
      <rPr>
        <sz val="11"/>
        <rFont val="ＭＳ 明朝"/>
        <family val="1"/>
        <charset val="128"/>
      </rPr>
      <t xml:space="preserve">
　医療情報システムに関するガイドラインには、以下の３つがあります。本チェックリストは、医療機関等自身が準拠しなければならない、①のガイドラインの要求事項に対応したチェックリストです。
 ②、③に対応するチェックリストは別途作成しています(現在未公開です。希望があれば公開します)。
　①医療情報システムの安全管理に関するガイドライン（厚生労働省）
　②医療情報を受託管理する情報処理事業者向けガイドライン（経済産業省）
　③ASP・SaaS事業者が医療情報を取り扱う際の安全管理に関するガイドライン（総務省）</t>
    </r>
    <r>
      <rPr>
        <sz val="11"/>
        <rFont val="ＭＳ Ｐゴシック"/>
        <family val="3"/>
        <charset val="128"/>
      </rPr>
      <t xml:space="preserve">
</t>
    </r>
    <rPh sb="90" eb="92">
      <t>タイオウ</t>
    </rPh>
    <phoneticPr fontId="2"/>
  </si>
  <si>
    <r>
      <t xml:space="preserve">
５．使い方</t>
    </r>
    <r>
      <rPr>
        <sz val="11"/>
        <rFont val="ＭＳ 明朝"/>
        <family val="1"/>
        <charset val="128"/>
      </rPr>
      <t xml:space="preserve">
　本チェックリストは、医療機関等が運用、又は導入を予定している医療情報システム（電子カルテ等）について、安全管理GLに則った安全管理を実施しているかを、機能面も含めて確認する際に利用できるものです。
　また、受託事業者やベンダーでは、自社が提供するシステムやサービスが、ガイドラインに則ったものであることを顧客に明示することが可能となります。</t>
    </r>
    <r>
      <rPr>
        <sz val="11"/>
        <rFont val="ＭＳ Ｐゴシック"/>
        <family val="3"/>
        <charset val="128"/>
      </rPr>
      <t xml:space="preserve">
</t>
    </r>
    <rPh sb="28" eb="29">
      <t>マタ</t>
    </rPh>
    <phoneticPr fontId="2"/>
  </si>
  <si>
    <r>
      <t xml:space="preserve">
６．チェックリストの構成
</t>
    </r>
    <r>
      <rPr>
        <sz val="11"/>
        <rFont val="ＭＳ 明朝"/>
        <family val="1"/>
        <charset val="128"/>
      </rPr>
      <t xml:space="preserve">　本チェックリストは、以下の７枚のワークシートで構成されています。
　①“使い方と注意事項”：本書
　②“Ａ．基本管理”：安全管理GLの第６章、第５章及び10章に準拠
　③“レーダーチャートＡ” ：上記Ａの結果のレーダーチャート
　④“Ｂ．電子保存”：安全管理GL第７章、９章に準拠
　⑤“レーダーチャートＢ” ：上記Ｂの結果のレーダーチャート
　⑥“Ｃ．外部保存”：安全管理GL第８章および付則に準拠
　⑦“レーダーチャートＣ” ：上記Ｃの結果のレーダーチャート
　Ａ．～Ｃ．は、安全管理GLの章立てに対応するチェックリスト本体です。レーダーチャートは、各チェックリストの評価結果を視覚的に表示するものです。
　通常、電子保存を伴わないシステムを評価する場合は、Ａ．を、電子カルテシステムのように電子保存を伴う場合は、Ａ．に加えてＢ．もチェックします。医療情報の外部保存を行う場合は、Ｃ．を加えます。
</t>
    </r>
    <r>
      <rPr>
        <sz val="11"/>
        <rFont val="ＭＳ Ｐゴシック"/>
        <family val="3"/>
        <charset val="128"/>
      </rPr>
      <t xml:space="preserve">
</t>
    </r>
    <rPh sb="77" eb="79">
      <t>アンゼン</t>
    </rPh>
    <rPh sb="79" eb="81">
      <t>カンリ</t>
    </rPh>
    <phoneticPr fontId="2"/>
  </si>
  <si>
    <r>
      <t>（４）“エビデンス（文書／記録）”欄が</t>
    </r>
    <r>
      <rPr>
        <sz val="11"/>
        <color theme="9" tint="0.79998168889431442"/>
        <rFont val="ＭＳ 明朝"/>
        <family val="1"/>
        <charset val="128"/>
      </rPr>
      <t>■</t>
    </r>
    <r>
      <rPr>
        <sz val="11"/>
        <rFont val="ＭＳ 明朝"/>
        <family val="1"/>
        <charset val="128"/>
      </rPr>
      <t>淡紫色のものは、文書名と項番を入力します。
　文書名は、設問に対応する文書（運用管理規程等のルール文書）（欄が狭いので、文書番号のみでも可）と項番を入力します。当該欄が空白の場合は減点されます。
（５）評点は自動計算されます。
　他の設問と関係した設問（↑で始まる青字の設問）は、前の設問が“×”または“NA”が回答に入力されると、評点が自動的に0点となりますので、回答は不要となります。
　</t>
    </r>
    <r>
      <rPr>
        <u/>
        <sz val="11"/>
        <rFont val="ＭＳ 明朝"/>
        <family val="1"/>
        <charset val="128"/>
      </rPr>
      <t>“NA”の場合は評価対象から外され、評点に影響しません。</t>
    </r>
    <r>
      <rPr>
        <sz val="11"/>
        <rFont val="ＭＳ 明朝"/>
        <family val="1"/>
        <charset val="128"/>
      </rPr>
      <t xml:space="preserve">
　たとえば、
　　</t>
    </r>
    <r>
      <rPr>
        <sz val="11"/>
        <color rgb="FF0070C0"/>
        <rFont val="ＭＳ 明朝"/>
        <family val="1"/>
        <charset val="128"/>
      </rPr>
      <t>“5.3.1.1　↑利用者以外に無線LAN の利用を特定されないようにしている”</t>
    </r>
    <r>
      <rPr>
        <sz val="11"/>
        <rFont val="ＭＳ 明朝"/>
        <family val="1"/>
        <charset val="128"/>
      </rPr>
      <t xml:space="preserve">
　という設問は、無線LANを導入している場合だけに必要な設問ですので、上位の設問の
　　</t>
    </r>
    <r>
      <rPr>
        <sz val="11"/>
        <color rgb="FF0070C0"/>
        <rFont val="ＭＳ 明朝"/>
        <family val="1"/>
        <charset val="128"/>
      </rPr>
      <t>“5.3.1　無線LANを利用している”
　</t>
    </r>
    <r>
      <rPr>
        <sz val="11"/>
        <rFont val="ＭＳ 明朝"/>
        <family val="1"/>
        <charset val="128"/>
      </rPr>
      <t>の回答が“NA”の場合は、自動的に0点が表示され、回答は不要となります。
（６）回答前の設問の評点欄には“未記入”が表示されています。
　未記入の表示が残らないように、必要な全ての設問に回答して下さい。</t>
    </r>
    <phoneticPr fontId="2"/>
  </si>
  <si>
    <r>
      <t xml:space="preserve">
９．評点について
</t>
    </r>
    <r>
      <rPr>
        <sz val="11"/>
        <rFont val="ＭＳ 明朝"/>
        <family val="1"/>
        <charset val="128"/>
      </rPr>
      <t>　各設問に対する基本点数は、原則として3点と2点の２種類です。回答が“○”であり、かつそのエビデンスが明確である場合（文書欄に記述がある）は満点（3点、又は2点）となりますが、文書欄に記述がない場合は減点（-1点）されます。もちろん“×”の場合は0点。“NA”はNAと表示され算定除外となります。
　3点と2点の配点の違いは、原則として「ベストプラクティス」及び「推奨」は2点。「必須」が3点という配点になっています。つまり、「ベストプラクティス」等は対応していても評点に対する影響は小さく、「必須」は大きいと言うことです。</t>
    </r>
    <r>
      <rPr>
        <sz val="11"/>
        <rFont val="ＭＳ Ｐゴシック"/>
        <family val="3"/>
        <charset val="128"/>
      </rPr>
      <t xml:space="preserve">
</t>
    </r>
    <rPh sb="235" eb="236">
      <t>トウ</t>
    </rPh>
    <phoneticPr fontId="2"/>
  </si>
  <si>
    <t>　セルの内容を移動させる必要がある場合は、「編集→コピー：Ctl+C」の後、異動先のセルで「編集→貼り付け：Ctl+V」してから、元のセルを「クリア：Delete」して下さい。
　「自己評価ファイル」の入力時に（回答欄、文書欄いずれも）、入力済みのセルの内容を他のセルに移動させるため「編集→切り取り：Ctl+X」して、他のセルに「編集→貼り付け：Ctl+V」すると、貼り付け先の評点欄が“#REF!”と表示され正しく計算がされません（ドラッグしても同じです）。この原因は、他の数式が参照するセルを削除し、他のセルにデータを貼り付けていることが原因です（Excelの仕様）。
回復法は、セルの削除や貼り付けを実行した直後に、「編集→元に戻す：Ctl+Z」で前の状態に戻してください。それ以外の方法での回復はできません。</t>
    <phoneticPr fontId="2"/>
  </si>
  <si>
    <r>
      <t xml:space="preserve">
８．ヘルプと参照ガイドライン
</t>
    </r>
    <r>
      <rPr>
        <sz val="11"/>
        <rFont val="ＭＳ 明朝"/>
        <family val="1"/>
        <charset val="128"/>
      </rPr>
      <t>　設問は、１行の長さに限りがあるため適当に省略して表記しています。設問の意味が不明な場合は、行の左端の“H”の表示（ない場合もあります）、にマウスポインタをあわせると解説（Help）が表示されます。
　また、各設問の行末にガイドラインの項番を表記しています（括弧内）。解説だけでは設問の意味が不明な場合は、項番を検索キーにして原文を参照下さい。</t>
    </r>
    <r>
      <rPr>
        <sz val="11"/>
        <rFont val="ＭＳ Ｐゴシック"/>
        <family val="3"/>
        <charset val="128"/>
      </rPr>
      <t xml:space="preserve">
</t>
    </r>
    <phoneticPr fontId="2"/>
  </si>
  <si>
    <r>
      <rPr>
        <sz val="11"/>
        <rFont val="ＭＳ 明朝"/>
        <family val="1"/>
        <charset val="128"/>
      </rPr>
      <t>※電子カルテシステムにおける部門システムのように、評価範囲にサブシステムが含まれ、基幹システムと対応が異なる場合は、低いレベルの対応をお答え下さい（情報セキュリティのレベルは低きに流れます）。例えば、基幹システムでは、パスワードは8バイト以上の文字列であるが、部門システムでは4バイトである場合、“5.2.6　利用者パスワードには、極端に短い文字列を使用していない”は“×”とご回答下さい。</t>
    </r>
    <r>
      <rPr>
        <sz val="11"/>
        <rFont val="ＭＳ Ｐゴシック"/>
        <family val="3"/>
        <charset val="128"/>
      </rPr>
      <t xml:space="preserve">
</t>
    </r>
    <phoneticPr fontId="2"/>
  </si>
  <si>
    <r>
      <t xml:space="preserve">
７．評価の手順
　</t>
    </r>
    <r>
      <rPr>
        <sz val="11"/>
        <rFont val="ＭＳ 明朝"/>
        <family val="1"/>
        <charset val="128"/>
      </rPr>
      <t>自己評価ファイルの入力に当たっては、標準的サイズ（1024×768）のディスプレイの場合は、画面の表示サイズを80%にすると入力し易くなります。
（１）評価対象のシステムに関する運用管理規程を準備してください。
　　運用管理規程には、方針、手順書、記録様式、操作マニュアル等も含まれます。
（２）チェックリストファイルを起動し、確認したいチェックリストを画面下のタブで選択します。
（３）「回答」欄を選択すると、入力項目リストが表示されますので、回答を選択します。
　　入力項目リストは、設問により以下の３種類があります。色分けは回答欄のセルの色です。
　　○：対応、×：非対応又は不明、NA： Not Applicable（評価非該当）。
 　対応が不明で回答できない場合は、“×”を選択下さい
　＊解答欄のセルの色により、以下のように選択肢が異なります。
 　　</t>
    </r>
    <r>
      <rPr>
        <sz val="11"/>
        <color theme="8" tint="0.59999389629810485"/>
        <rFont val="ＭＳ 明朝"/>
        <charset val="128"/>
      </rPr>
      <t>■</t>
    </r>
    <r>
      <rPr>
        <sz val="11"/>
        <rFont val="ＭＳ 明朝"/>
        <family val="1"/>
        <charset val="128"/>
      </rPr>
      <t>青：○、×
 　　</t>
    </r>
    <r>
      <rPr>
        <sz val="11"/>
        <color rgb="FFFFFF00"/>
        <rFont val="ＭＳ 明朝"/>
        <family val="1"/>
        <charset val="128"/>
      </rPr>
      <t>■</t>
    </r>
    <r>
      <rPr>
        <sz val="11"/>
        <rFont val="ＭＳ 明朝"/>
        <family val="1"/>
        <charset val="128"/>
      </rPr>
      <t>黄：○、×、NA
 　　</t>
    </r>
    <r>
      <rPr>
        <sz val="11"/>
        <color theme="6"/>
        <rFont val="ＭＳ 明朝"/>
        <charset val="128"/>
      </rPr>
      <t>■</t>
    </r>
    <r>
      <rPr>
        <sz val="11"/>
        <rFont val="ＭＳ 明朝"/>
        <family val="1"/>
        <charset val="128"/>
      </rPr>
      <t xml:space="preserve">緑：○、NA
</t>
    </r>
    <rPh sb="365" eb="368">
      <t>カイトウラン</t>
    </rPh>
    <rPh sb="372" eb="373">
      <t>イロ</t>
    </rPh>
    <rPh sb="377" eb="379">
      <t>イカ</t>
    </rPh>
    <rPh sb="383" eb="386">
      <t>センタクシ</t>
    </rPh>
    <rPh sb="387" eb="388">
      <t>コト</t>
    </rPh>
    <phoneticPr fontId="2"/>
  </si>
  <si>
    <t>総合評点</t>
  </si>
  <si>
    <t>○,×</t>
    <phoneticPr fontId="2"/>
  </si>
  <si>
    <t>○,×,NA</t>
    <phoneticPr fontId="2"/>
  </si>
  <si>
    <t>○,NA</t>
    <phoneticPr fontId="2"/>
  </si>
  <si>
    <t>回答</t>
    <rPh sb="0" eb="2">
      <t>カイトウ</t>
    </rPh>
    <phoneticPr fontId="2"/>
  </si>
  <si>
    <r>
      <t xml:space="preserve">
１０．評価の仕組み
</t>
    </r>
    <r>
      <rPr>
        <sz val="11"/>
        <rFont val="ＭＳ 明朝"/>
        <family val="1"/>
        <charset val="128"/>
      </rPr>
      <t>　評価は、大項目（1桁項番）、中項目（2桁項番）に分け評価します。原則として各評点は＋１桁項番の評点を合計し、設問数で割った値を各評点とします。つまり、中項目の評点は、小項目中の評点（3桁～4桁項番）を合計し、小項目の設問数で割る。大項目の評点は、中項目（2桁項番）の評点を合計し、中項目の設問数で割る。総合評点は、大項目の評点を合計し、大項目の設問数で割ります。総合評点は、ワークシートの右上にパーセント表示されます</t>
    </r>
    <r>
      <rPr>
        <sz val="11"/>
        <rFont val="ＭＳ 明朝"/>
        <family val="1"/>
        <charset val="128"/>
      </rPr>
      <t>。
　評点は、原則として評価区分毎の達成率（充足率）を表示しますが、各設問には重みが付けられていますので、単純な達成率ではありません。</t>
    </r>
    <r>
      <rPr>
        <sz val="11"/>
        <rFont val="ＭＳ Ｐゴシック"/>
        <family val="3"/>
        <charset val="128"/>
      </rPr>
      <t xml:space="preserve">
</t>
    </r>
    <rPh sb="207" eb="208">
      <t>ミギ</t>
    </rPh>
    <phoneticPr fontId="2"/>
  </si>
  <si>
    <t>医療情報システム安全管理ガイドライン準拠性チェックリスト
 CMIS50-A（基本管理）</t>
    <phoneticPr fontId="2"/>
  </si>
  <si>
    <t>＊医療情報システムの安全管理に関するガイドライン第5.0版（厚生労働省）対応</t>
    <rPh sb="1" eb="3">
      <t>イリョウ</t>
    </rPh>
    <rPh sb="3" eb="5">
      <t>ジョウホウ</t>
    </rPh>
    <rPh sb="10" eb="12">
      <t>アンゼン</t>
    </rPh>
    <rPh sb="12" eb="14">
      <t>カンリ</t>
    </rPh>
    <rPh sb="15" eb="16">
      <t>カン</t>
    </rPh>
    <rPh sb="24" eb="25">
      <t>ダイ</t>
    </rPh>
    <rPh sb="28" eb="29">
      <t>ハン</t>
    </rPh>
    <rPh sb="30" eb="32">
      <t>コウセイ</t>
    </rPh>
    <rPh sb="32" eb="35">
      <t>ロウドウショウ</t>
    </rPh>
    <phoneticPr fontId="2"/>
  </si>
  <si>
    <t>医療情報システム安全管理ガイドライン準拠性チェックリスト
 CMIS50-B（電子保存）</t>
    <rPh sb="39" eb="41">
      <t>デンシ</t>
    </rPh>
    <rPh sb="41" eb="43">
      <t>ホゾン</t>
    </rPh>
    <phoneticPr fontId="2"/>
  </si>
  <si>
    <t>医療情報システム安全管理ガイドライン準拠性チェックリスト
 CMIS50-C（外部保存）</t>
    <rPh sb="39" eb="41">
      <t>ガイブ</t>
    </rPh>
    <rPh sb="41" eb="43">
      <t>ホゾン</t>
    </rPh>
    <phoneticPr fontId="2"/>
  </si>
  <si>
    <t>↑入力者が端末から長時間、離席する際は、クリアスクリーン等の防止策を講じている（6.5.C-4）</t>
    <phoneticPr fontId="2"/>
  </si>
  <si>
    <t>5.0修正20170531</t>
  </si>
  <si>
    <t>5.0修正20170531</t>
    <rPh sb="3" eb="5">
      <t>シュウセイ</t>
    </rPh>
    <phoneticPr fontId="2"/>
  </si>
  <si>
    <t>↑関係職種ごとの適切なアクセス範囲を定め、アクセス管理を実施している（6.5.C-6）</t>
    <rPh sb="8" eb="10">
      <t>テキセツ</t>
    </rPh>
    <rPh sb="15" eb="17">
      <t>ハンイ</t>
    </rPh>
    <rPh sb="18" eb="19">
      <t>サダ</t>
    </rPh>
    <rPh sb="25" eb="27">
      <t>カンリ</t>
    </rPh>
    <rPh sb="28" eb="30">
      <t>ジッシ</t>
    </rPh>
    <phoneticPr fontId="2"/>
  </si>
  <si>
    <t>↑人事異動等に合わせてアクセス権限の見直しを行うように運用管理規程で定めている（6.5.C-6）</t>
    <rPh sb="1" eb="6">
      <t>ジンジイドウトウ</t>
    </rPh>
    <rPh sb="7" eb="8">
      <t>ア</t>
    </rPh>
    <rPh sb="22" eb="23">
      <t>オコナ</t>
    </rPh>
    <phoneticPr fontId="2"/>
  </si>
  <si>
    <t>↑アクセスログは、少なくともログイン時刻、時間、操作した患者が特定できる（6.5.C-7）</t>
    <rPh sb="9" eb="10">
      <t>スク</t>
    </rPh>
    <phoneticPr fontId="2"/>
  </si>
  <si>
    <t>↑アクセスログへのアクセス制限を行っている（6.5.C-8）</t>
    <phoneticPr fontId="2"/>
  </si>
  <si>
    <t>↑アクセスの記録に用いる時刻情報は信頼できるものである（6.5.C-9）</t>
    <phoneticPr fontId="2"/>
  </si>
  <si>
    <t>医療機関等の内部で利用する時刻情報は同期している（6.5.C-9）</t>
    <phoneticPr fontId="2"/>
  </si>
  <si>
    <t>メディア使用時は、ウイルス等の不正なソフトウェアの混入がないか確認している（6.5.C-10）</t>
    <rPh sb="4" eb="7">
      <t>シヨウジ</t>
    </rPh>
    <phoneticPr fontId="2"/>
  </si>
  <si>
    <t>ウィルス対策の有効性・安全性の確認・維持を行っている(6.5.C-10）</t>
    <phoneticPr fontId="2"/>
  </si>
  <si>
    <r>
      <t>4.4追加 20170107</t>
    </r>
    <r>
      <rPr>
        <sz val="11"/>
        <color rgb="FF008000"/>
        <rFont val="ＭＳ 明朝"/>
        <charset val="128"/>
      </rPr>
      <t xml:space="preserve"> 5.0修正20170531</t>
    </r>
    <rPh sb="3" eb="5">
      <t>ツイカ</t>
    </rPh>
    <rPh sb="18" eb="20">
      <t>シュウセイ</t>
    </rPh>
    <phoneticPr fontId="2"/>
  </si>
  <si>
    <t>5.1.2</t>
    <phoneticPr fontId="2"/>
  </si>
  <si>
    <t>5.1.3</t>
  </si>
  <si>
    <t>5.1.4</t>
  </si>
  <si>
    <t>5.1.5</t>
  </si>
  <si>
    <t>5.1.6</t>
  </si>
  <si>
    <t>↑利用者の識別・認証にICカード等を用いる場合、破損等で利用できない場合の措置を用意している（6.5.C-3）</t>
    <phoneticPr fontId="2"/>
  </si>
  <si>
    <t>H</t>
    <phoneticPr fontId="2"/>
  </si>
  <si>
    <t>パスワードを利用者識別に利用している（6.5.C.11）</t>
    <rPh sb="6" eb="9">
      <t>リヨウsy</t>
    </rPh>
    <rPh sb="9" eb="11">
      <t>シキベツ</t>
    </rPh>
    <rPh sb="12" eb="14">
      <t>リヨウ</t>
    </rPh>
    <phoneticPr fontId="2"/>
  </si>
  <si>
    <r>
      <t xml:space="preserve">追加 20170107 </t>
    </r>
    <r>
      <rPr>
        <sz val="11"/>
        <color rgb="FF008000"/>
        <rFont val="ＭＳ 明朝"/>
        <charset val="128"/>
      </rPr>
      <t>5.0修正20170531</t>
    </r>
    <rPh sb="0" eb="2">
      <t>ツイカ</t>
    </rPh>
    <phoneticPr fontId="2"/>
  </si>
  <si>
    <t>↑パスワードは、システム内のパスワードファイルで暗号化されている（6.5.C.11-1）</t>
    <phoneticPr fontId="2"/>
  </si>
  <si>
    <t>↑利用者識別に複数の手段を併用した場合はシステムに応じた運用方法を定めている（6.5.C.11-1）</t>
    <rPh sb="7" eb="9">
      <t>フクスウ</t>
    </rPh>
    <phoneticPr fontId="2"/>
  </si>
  <si>
    <t>↑システム管理者が、利用者パスワードを変更する場合の適切な手順がある（6.5.C.11-2）</t>
    <rPh sb="10" eb="13">
      <t>リヨウシャ</t>
    </rPh>
    <rPh sb="26" eb="28">
      <t>テキセツ</t>
    </rPh>
    <rPh sb="29" eb="31">
      <t>テジュン</t>
    </rPh>
    <phoneticPr fontId="2"/>
  </si>
  <si>
    <t>↑システム管理者であっても、利用者パスワードを推定できない仕組みである（6.5.C.11-3）</t>
    <rPh sb="29" eb="31">
      <t>シク</t>
    </rPh>
    <phoneticPr fontId="2"/>
  </si>
  <si>
    <t>↑利用者は、パスワードを定期的に変更している（最長でも２ヶ月以内）（6.5.C.11-3）</t>
    <rPh sb="1" eb="4">
      <t>リヨウシャ</t>
    </rPh>
    <phoneticPr fontId="2"/>
  </si>
  <si>
    <t>↑利用者パスワードには、極端に短い文字列（英数字記号混在8文字以上）（6.5.C.11-3）</t>
    <rPh sb="1" eb="4">
      <t>リヨウシャ</t>
    </rPh>
    <phoneticPr fontId="2"/>
  </si>
  <si>
    <t>↑アクセスログ（作業日誌等の記録可）を記録し、定期的なログの確認を実施している（6.5.C-7）</t>
    <rPh sb="8" eb="12">
      <t>サギョウニッシ</t>
    </rPh>
    <rPh sb="12" eb="13">
      <t>トウ</t>
    </rPh>
    <rPh sb="14" eb="16">
      <t>キロク</t>
    </rPh>
    <rPh sb="16" eb="17">
      <t>カ</t>
    </rPh>
    <rPh sb="19" eb="21">
      <t>キロク</t>
    </rPh>
    <rPh sb="23" eb="26">
      <t>テイキテキ</t>
    </rPh>
    <rPh sb="30" eb="32">
      <t>カクニン</t>
    </rPh>
    <rPh sb="33" eb="35">
      <t>ジッシ</t>
    </rPh>
    <phoneticPr fontId="2"/>
  </si>
  <si>
    <t>1.1　入力者及び確定者の識別及び認証（7.1.C.(1)）</t>
    <rPh sb="4" eb="7">
      <t>ニュウリョクシャ</t>
    </rPh>
    <rPh sb="7" eb="8">
      <t>オヨ</t>
    </rPh>
    <rPh sb="9" eb="12">
      <t>カクテイシャ</t>
    </rPh>
    <phoneticPr fontId="2"/>
  </si>
  <si>
    <t>↑装置の管理責任者、操作者以外の機器の操作が運用上防止されている（7.1.C.(1)b1)</t>
    <rPh sb="1" eb="3">
      <t>ソウチ</t>
    </rPh>
    <rPh sb="23" eb="24">
      <t>ヨウ</t>
    </rPh>
    <phoneticPr fontId="2"/>
  </si>
  <si>
    <t>↑システムは確定された情報を登録できる仕組みを備えている（7.1.C.(2)a1)</t>
    <phoneticPr fontId="2"/>
  </si>
  <si>
    <t>↑確定情報には、入力者及び確定者の識別情報、信頼できる作成日時が含まれている（7.1.C.(2)a1)</t>
    <rPh sb="1" eb="3">
      <t>カクテイ</t>
    </rPh>
    <rPh sb="3" eb="5">
      <t>ジョウホウ</t>
    </rPh>
    <rPh sb="8" eb="11">
      <t>ニュウリョクシャ</t>
    </rPh>
    <rPh sb="11" eb="12">
      <t>オヨ</t>
    </rPh>
    <rPh sb="13" eb="16">
      <t>カクテイシャ</t>
    </rPh>
    <phoneticPr fontId="2"/>
  </si>
  <si>
    <t>↑確定された記録が、故意による虚偽入力、書き換え、消去及び混同から防止できる（7.1.C.(2)a4)</t>
    <rPh sb="33" eb="35">
      <t>ボウシ</t>
    </rPh>
    <phoneticPr fontId="2"/>
  </si>
  <si>
    <t>↑一定時間後に記録が自動確定する運用を行っている際のルールは明確（7.1.C.(2)a5)</t>
    <rPh sb="16" eb="18">
      <t>ウンヨウ</t>
    </rPh>
    <rPh sb="19" eb="20">
      <t>オコナ</t>
    </rPh>
    <rPh sb="24" eb="25">
      <t>サイ</t>
    </rPh>
    <rPh sb="30" eb="32">
      <t>メイカク</t>
    </rPh>
    <phoneticPr fontId="2"/>
  </si>
  <si>
    <t>5.0修正20170531</t>
    <phoneticPr fontId="2"/>
  </si>
  <si>
    <r>
      <t xml:space="preserve">4.4追加 20170111 </t>
    </r>
    <r>
      <rPr>
        <sz val="11"/>
        <color rgb="FF008000"/>
        <rFont val="ＭＳ 明朝"/>
        <charset val="128"/>
      </rPr>
      <t>5.0修正20170531</t>
    </r>
    <rPh sb="3" eb="5">
      <t>ツイカ</t>
    </rPh>
    <phoneticPr fontId="2"/>
  </si>
  <si>
    <t>↑「記録の確定」は,確定を実施できる権限を持った確定者が実施している（7.1.C.(2)a3)</t>
    <rPh sb="9" eb="12">
      <t>､カクテイ</t>
    </rPh>
    <rPh sb="13" eb="15">
      <t>ジッシ</t>
    </rPh>
    <rPh sb="18" eb="20">
      <t>ケンゲン</t>
    </rPh>
    <rPh sb="21" eb="22">
      <t>モ</t>
    </rPh>
    <rPh sb="24" eb="27">
      <t>カクテイシャ</t>
    </rPh>
    <rPh sb="28" eb="30">
      <t>ジッシ</t>
    </rPh>
    <phoneticPr fontId="2"/>
  </si>
  <si>
    <t>5.0追加20170531</t>
    <rPh sb="3" eb="5">
      <t>ツイカ</t>
    </rPh>
    <phoneticPr fontId="2"/>
  </si>
  <si>
    <t>1.2.1.6</t>
  </si>
  <si>
    <t>1.2.1.7</t>
  </si>
  <si>
    <t>↑確定操作ができない場合の措置を運用管理規程等で規定している（7.1.C.(2)a6)</t>
    <rPh sb="1" eb="5">
      <t>カクテイソウサ</t>
    </rPh>
    <rPh sb="10" eb="12">
      <t>バアイ</t>
    </rPh>
    <rPh sb="13" eb="15">
      <t>ソチ</t>
    </rPh>
    <rPh sb="16" eb="23">
      <t>ウンヨウカンリキテイトウ</t>
    </rPh>
    <rPh sb="24" eb="26">
      <t>キテイ</t>
    </rPh>
    <phoneticPr fontId="2"/>
  </si>
  <si>
    <t>5.0追加20170531</t>
    <rPh sb="3" eb="5">
      <t>ツイカ</t>
    </rPh>
    <phoneticPr fontId="2"/>
  </si>
  <si>
    <t>1.2　記録の確定手順の確立と、識別情報の記録（7.1.C.(2)）</t>
    <phoneticPr fontId="2"/>
  </si>
  <si>
    <t>↑「記録の確定」を行うに当たり、内容の十分な確認が実施できる（7.1.C.(2)a2)</t>
    <rPh sb="12" eb="13">
      <t>ア</t>
    </rPh>
    <phoneticPr fontId="2"/>
  </si>
  <si>
    <r>
      <t xml:space="preserve">
１．背景
</t>
    </r>
    <r>
      <rPr>
        <sz val="11"/>
        <rFont val="ＭＳ 明朝"/>
        <family val="1"/>
        <charset val="128"/>
      </rPr>
      <t>　医療情報システムを導入している全ての医療機関等は、厚生労働省の定める「医療情報システムの安全管理に関するガイドライン」（以下、「安全管理GL」という）を遵守することが求められています。
　しかし、医療機関等(原則、医療情報を取り扱う事業者は全て)が、安全管理GLを理解し、自己の医療情報システムについて安全管理GLに準じた対応や運用をしているかを確認することは、困難を伴います。また、同様に医療情報システムを提供するベンダーが、自社の製品について安全管理GLへの準拠状況を利用者に明確にすることも同様です。
　そこで、ガイドラインの順守状況の確認を容易にするために、安全管理GLの内容をできるだけ忠実にチェックリストの形式にまとめ、医療機関等やベンダーが双方で使える共通のプラットホームとして第三者の立場から作成したものが本チェックリストです。
　本チェックリストは、2009年10月に第1版を公開以来、安全管理GLの改定に合わせて改版しており、現バージョンは安全管理GL第5.0版に対応しています。</t>
    </r>
    <r>
      <rPr>
        <sz val="11"/>
        <rFont val="ＭＳ Ｐゴシック"/>
        <family val="3"/>
        <charset val="128"/>
      </rPr>
      <t xml:space="preserve">
</t>
    </r>
    <rPh sb="431" eb="432">
      <t>ゲン</t>
    </rPh>
    <rPh sb="444" eb="445">
      <t>ダイ</t>
    </rPh>
    <phoneticPr fontId="2"/>
  </si>
  <si>
    <r>
      <t xml:space="preserve">
４．使用上の注意
</t>
    </r>
    <r>
      <rPr>
        <sz val="11"/>
        <rFont val="ＭＳ 明朝"/>
        <family val="1"/>
        <charset val="128"/>
      </rPr>
      <t>　以下の点を留意の上、本チェックリストをご利用下さい。
• 本チェックリストの複製、配布は自由ですが、商用目的の利用、許可なく改変／引用することは禁じます。
• 本チェックリストを適用し、万が一不都合が発生した場合において、原因の有無にかかわらず、当社は一切責任を負うことはありません。
• 予告なく本チェックリストの内容変更や、提供を停止する場合があります。</t>
    </r>
    <r>
      <rPr>
        <sz val="11"/>
        <rFont val="ＭＳ Ｐゴシック"/>
        <family val="3"/>
        <charset val="128"/>
      </rPr>
      <t xml:space="preserve">
</t>
    </r>
    <rPh sb="62" eb="64">
      <t>ショウヨウ</t>
    </rPh>
    <rPh sb="64" eb="66">
      <t>モクテキ</t>
    </rPh>
    <rPh sb="67" eb="69">
      <t>リヨウ</t>
    </rPh>
    <rPh sb="77" eb="79">
      <t>インヨウ</t>
    </rPh>
    <phoneticPr fontId="2"/>
  </si>
  <si>
    <t xml:space="preserve">１２．お問い合せ
本チェックリストの著作権は（株）iStreamに帰属します。
　本チェックリストに関する、ご意見・ご質問等は以下にお願い致します。
　　 　株式会社iStream
お問い合わせフォーム：http://istrm.co.jp/contact/
</t>
    <rPh sb="94" eb="95">
      <t>ト</t>
    </rPh>
    <rPh sb="96" eb="97">
      <t>ア</t>
    </rPh>
    <phoneticPr fontId="2"/>
  </si>
  <si>
    <t>↑SSL-VPNは原則として使用していない（6.11.C-10）</t>
    <rPh sb="9" eb="11">
      <t>ゲンソク</t>
    </rPh>
    <rPh sb="14" eb="16">
      <t>シヨウ</t>
    </rPh>
    <phoneticPr fontId="2"/>
  </si>
  <si>
    <r>
      <t>互換性不備に備えたシステム変更・移行時の業務計画の作成規約がある</t>
    </r>
    <r>
      <rPr>
        <b/>
        <sz val="11"/>
        <color rgb="FFFF0000"/>
        <rFont val="ＭＳ 明朝"/>
        <charset val="128"/>
      </rPr>
      <t>（10.C.(2).③d）</t>
    </r>
    <phoneticPr fontId="2"/>
  </si>
  <si>
    <r>
      <t>↑委託する事業者選定規約、選定時に「適合」と判断した根拠記載の規程がある</t>
    </r>
    <r>
      <rPr>
        <b/>
        <sz val="11"/>
        <color rgb="FFFF0000"/>
        <rFont val="ＭＳ 明朝"/>
        <charset val="128"/>
      </rPr>
      <t>（10.C.(3).①a）</t>
    </r>
    <phoneticPr fontId="2"/>
  </si>
  <si>
    <t>5.4　IoT機器の利用について（6.5.C.12）</t>
    <rPh sb="7" eb="9">
      <t>キキ</t>
    </rPh>
    <rPh sb="10" eb="12">
      <t>リヨウ</t>
    </rPh>
    <phoneticPr fontId="2"/>
  </si>
  <si>
    <t>IoT機器で患者情報を取り扱っている（6.5.C.12）</t>
    <rPh sb="3" eb="5">
      <t>キキ</t>
    </rPh>
    <rPh sb="6" eb="10">
      <t>カンジャジョウホウ</t>
    </rPh>
    <rPh sb="11" eb="12">
      <t>ト</t>
    </rPh>
    <rPh sb="13" eb="14">
      <t>アツカ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</si>
</sst>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_);[Red]\(0\)"/>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10"/>
      <name val="ＭＳ 明朝"/>
      <family val="1"/>
      <charset val="128"/>
    </font>
    <font>
      <sz val="11"/>
      <name val="ＭＳ ゴシック"/>
      <family val="3"/>
      <charset val="128"/>
    </font>
    <font>
      <sz val="11"/>
      <color indexed="17"/>
      <name val="ＭＳ 明朝"/>
      <family val="1"/>
      <charset val="128"/>
    </font>
    <font>
      <sz val="11"/>
      <color indexed="12"/>
      <name val="ＭＳ 明朝"/>
      <family val="1"/>
      <charset val="128"/>
    </font>
    <font>
      <b/>
      <sz val="11"/>
      <name val="ＭＳ ゴシック"/>
      <family val="3"/>
      <charset val="128"/>
    </font>
    <font>
      <b/>
      <sz val="11"/>
      <color indexed="10"/>
      <name val="ＭＳ ゴシック"/>
      <family val="3"/>
      <charset val="128"/>
    </font>
    <font>
      <b/>
      <sz val="11"/>
      <name val="ＭＳ 明朝"/>
      <family val="1"/>
      <charset val="128"/>
    </font>
    <font>
      <b/>
      <sz val="11"/>
      <name val="ＭＳ Ｐゴシック"/>
      <family val="3"/>
      <charset val="128"/>
    </font>
    <font>
      <sz val="11"/>
      <color indexed="62"/>
      <name val="ＭＳ 明朝"/>
      <family val="1"/>
      <charset val="128"/>
    </font>
    <font>
      <sz val="11"/>
      <name val="ＭＳ Ｐゴシック"/>
      <family val="3"/>
      <charset val="128"/>
    </font>
    <font>
      <sz val="11"/>
      <color indexed="18"/>
      <name val="ＭＳ 明朝"/>
      <family val="1"/>
      <charset val="128"/>
    </font>
    <font>
      <sz val="9"/>
      <name val="ＭＳ Ｐゴシック"/>
      <family val="3"/>
      <charset val="128"/>
    </font>
    <font>
      <sz val="10.5"/>
      <color indexed="62"/>
      <name val="ＭＳ 明朝"/>
      <family val="1"/>
      <charset val="128"/>
    </font>
    <font>
      <sz val="10.5"/>
      <name val="Century"/>
      <family val="1"/>
    </font>
    <font>
      <sz val="11"/>
      <color rgb="FFFF0000"/>
      <name val="ＭＳ 明朝"/>
      <family val="1"/>
      <charset val="128"/>
    </font>
    <font>
      <sz val="11"/>
      <color rgb="FF00B050"/>
      <name val="ＭＳ 明朝"/>
      <family val="1"/>
      <charset val="128"/>
    </font>
    <font>
      <sz val="11"/>
      <color rgb="FF000080"/>
      <name val="ＭＳ 明朝"/>
      <family val="1"/>
      <charset val="128"/>
    </font>
    <font>
      <sz val="11"/>
      <color theme="9" tint="-0.499984740745262"/>
      <name val="ＭＳ 明朝"/>
      <family val="1"/>
      <charset val="128"/>
    </font>
    <font>
      <sz val="11"/>
      <color rgb="FF333399"/>
      <name val="ＭＳ 明朝"/>
      <family val="1"/>
      <charset val="128"/>
    </font>
    <font>
      <sz val="11"/>
      <name val="メイリオ"/>
      <charset val="128"/>
    </font>
    <font>
      <u/>
      <sz val="11"/>
      <color theme="10"/>
      <name val="ＭＳ Ｐゴシック"/>
      <family val="3"/>
      <charset val="128"/>
    </font>
    <font>
      <u/>
      <sz val="11"/>
      <color theme="11"/>
      <name val="ＭＳ Ｐゴシック"/>
      <family val="3"/>
      <charset val="128"/>
    </font>
    <font>
      <sz val="11"/>
      <color rgb="FF000090"/>
      <name val="ＭＳ 明朝"/>
      <charset val="128"/>
    </font>
    <font>
      <sz val="9"/>
      <name val="ＭＳ 明朝"/>
      <charset val="128"/>
    </font>
    <font>
      <sz val="9"/>
      <color theme="9" tint="-0.499984740745262"/>
      <name val="メイリオ"/>
      <charset val="128"/>
    </font>
    <font>
      <sz val="10"/>
      <name val="メイリオ"/>
      <charset val="128"/>
    </font>
    <font>
      <sz val="14"/>
      <name val="メイリオ"/>
      <family val="3"/>
      <charset val="128"/>
    </font>
    <font>
      <sz val="11"/>
      <name val="メイリオ"/>
      <family val="3"/>
      <charset val="128"/>
    </font>
    <font>
      <sz val="10"/>
      <name val="メイリオ"/>
      <family val="3"/>
      <charset val="128"/>
    </font>
    <font>
      <sz val="11"/>
      <color rgb="FF000090"/>
      <name val="ＭＳ 明朝"/>
      <family val="1"/>
      <charset val="128"/>
    </font>
    <font>
      <sz val="9"/>
      <name val="ＭＳ 明朝"/>
      <family val="1"/>
      <charset val="128"/>
    </font>
    <font>
      <b/>
      <sz val="11"/>
      <color indexed="62"/>
      <name val="ＭＳ 明朝"/>
      <family val="1"/>
      <charset val="128"/>
    </font>
    <font>
      <sz val="11"/>
      <color rgb="FF0000FF"/>
      <name val="ＭＳ 明朝"/>
      <charset val="128"/>
    </font>
    <font>
      <sz val="11"/>
      <name val="ＭＳ Ｐゴシック"/>
      <family val="1"/>
      <charset val="128"/>
    </font>
    <font>
      <sz val="11"/>
      <color rgb="FFFFFF00"/>
      <name val="ＭＳ 明朝"/>
      <family val="1"/>
      <charset val="128"/>
    </font>
    <font>
      <sz val="11"/>
      <color rgb="FF0070C0"/>
      <name val="ＭＳ 明朝"/>
      <family val="1"/>
      <charset val="128"/>
    </font>
    <font>
      <sz val="9"/>
      <name val="ＭＳ Ｐ明朝"/>
      <family val="1"/>
      <charset val="128"/>
    </font>
    <font>
      <u/>
      <sz val="11"/>
      <name val="ＭＳ 明朝"/>
      <family val="1"/>
      <charset val="128"/>
    </font>
    <font>
      <sz val="11"/>
      <color theme="9" tint="0.79998168889431442"/>
      <name val="ＭＳ 明朝"/>
      <family val="1"/>
      <charset val="128"/>
    </font>
    <font>
      <sz val="11"/>
      <color theme="8" tint="0.59999389629810485"/>
      <name val="ＭＳ 明朝"/>
      <charset val="128"/>
    </font>
    <font>
      <sz val="11"/>
      <color theme="6"/>
      <name val="ＭＳ 明朝"/>
      <charset val="128"/>
    </font>
    <font>
      <sz val="11"/>
      <color rgb="FF008000"/>
      <name val="ＭＳ 明朝"/>
      <charset val="128"/>
    </font>
    <font>
      <b/>
      <sz val="11"/>
      <color rgb="FFFF0000"/>
      <name val="ＭＳ ゴシック"/>
      <charset val="128"/>
    </font>
    <font>
      <b/>
      <sz val="11"/>
      <color rgb="FF008000"/>
      <name val="ＭＳ Ｐゴシック"/>
      <charset val="128"/>
      <scheme val="major"/>
    </font>
    <font>
      <b/>
      <sz val="11"/>
      <color rgb="FFFF0000"/>
      <name val="ＭＳ 明朝"/>
      <charset val="128"/>
    </font>
  </fonts>
  <fills count="14">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bgColor indexed="64"/>
      </patternFill>
    </fill>
    <fill>
      <patternFill patternType="solid">
        <fgColor theme="4" tint="0.79998168889431442"/>
        <bgColor indexed="64"/>
      </patternFill>
    </fill>
  </fills>
  <borders count="2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right/>
      <top/>
      <bottom style="double">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style="double">
        <color auto="1"/>
      </bottom>
      <diagonal/>
    </border>
    <border>
      <left style="hair">
        <color auto="1"/>
      </left>
      <right style="hair">
        <color auto="1"/>
      </right>
      <top style="hair">
        <color auto="1"/>
      </top>
      <bottom style="double">
        <color auto="1"/>
      </bottom>
      <diagonal/>
    </border>
  </borders>
  <cellStyleXfs count="621">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304">
    <xf numFmtId="0" fontId="0" fillId="0" borderId="0" xfId="0"/>
    <xf numFmtId="0" fontId="3" fillId="0" borderId="0" xfId="0" applyFont="1" applyAlignment="1" applyProtection="1">
      <alignment vertical="top"/>
      <protection locked="0"/>
    </xf>
    <xf numFmtId="0" fontId="3" fillId="0" borderId="0" xfId="0" applyFont="1" applyAlignment="1" applyProtection="1">
      <alignment vertical="top"/>
    </xf>
    <xf numFmtId="0" fontId="3" fillId="0" borderId="0" xfId="0" applyFont="1" applyAlignment="1" applyProtection="1">
      <alignment horizontal="center" vertical="top"/>
    </xf>
    <xf numFmtId="0" fontId="3" fillId="0" borderId="0" xfId="0" applyFont="1" applyBorder="1" applyAlignment="1" applyProtection="1">
      <alignment vertical="top"/>
    </xf>
    <xf numFmtId="0" fontId="0" fillId="0" borderId="0" xfId="0" applyProtection="1"/>
    <xf numFmtId="0" fontId="3" fillId="0" borderId="0" xfId="0" applyFont="1" applyFill="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7" fillId="0" borderId="0" xfId="0" applyFont="1" applyBorder="1" applyAlignment="1" applyProtection="1">
      <alignment vertical="top"/>
    </xf>
    <xf numFmtId="0" fontId="3" fillId="0" borderId="0" xfId="0" applyFont="1" applyBorder="1" applyAlignment="1" applyProtection="1">
      <alignment horizontal="left" vertical="top"/>
    </xf>
    <xf numFmtId="0" fontId="3" fillId="0" borderId="0" xfId="0" applyFont="1" applyAlignment="1">
      <alignment vertical="top"/>
    </xf>
    <xf numFmtId="0" fontId="4" fillId="0" borderId="0" xfId="0" applyFont="1" applyFill="1" applyBorder="1" applyAlignment="1" applyProtection="1">
      <alignment vertical="top"/>
    </xf>
    <xf numFmtId="0" fontId="3" fillId="0" borderId="0" xfId="0" applyFont="1" applyFill="1" applyBorder="1" applyAlignment="1" applyProtection="1">
      <alignment vertical="top"/>
    </xf>
    <xf numFmtId="0" fontId="3" fillId="0" borderId="0" xfId="0" applyFont="1" applyFill="1" applyAlignment="1" applyProtection="1">
      <alignment horizontal="center" vertical="top"/>
    </xf>
    <xf numFmtId="0" fontId="3" fillId="4" borderId="0" xfId="0" applyFont="1" applyFill="1" applyAlignment="1" applyProtection="1">
      <alignment vertical="top"/>
    </xf>
    <xf numFmtId="0" fontId="6" fillId="0" borderId="0" xfId="0" applyFont="1" applyAlignment="1" applyProtection="1">
      <alignment vertical="top"/>
    </xf>
    <xf numFmtId="0" fontId="14" fillId="0" borderId="0" xfId="0" applyFont="1" applyAlignment="1" applyProtection="1">
      <alignment vertical="top"/>
    </xf>
    <xf numFmtId="177" fontId="3" fillId="0" borderId="0" xfId="0" applyNumberFormat="1" applyFont="1" applyAlignment="1" applyProtection="1">
      <alignment horizontal="left" vertical="top"/>
    </xf>
    <xf numFmtId="0" fontId="3" fillId="0" borderId="0" xfId="0" applyFont="1" applyFill="1" applyBorder="1" applyAlignment="1" applyProtection="1">
      <alignment horizontal="center" vertical="top"/>
    </xf>
    <xf numFmtId="0" fontId="3" fillId="4" borderId="0" xfId="0" applyFont="1" applyFill="1" applyBorder="1" applyAlignment="1" applyProtection="1">
      <alignment vertical="top"/>
    </xf>
    <xf numFmtId="0" fontId="7" fillId="4" borderId="0" xfId="0" applyFont="1" applyFill="1" applyBorder="1" applyAlignment="1" applyProtection="1">
      <alignment horizontal="right" vertical="center"/>
    </xf>
    <xf numFmtId="0" fontId="3" fillId="4" borderId="0" xfId="0" applyFont="1" applyFill="1" applyBorder="1" applyAlignment="1" applyProtection="1">
      <alignment horizontal="center" vertical="top"/>
    </xf>
    <xf numFmtId="0" fontId="15" fillId="0" borderId="0" xfId="0" applyFont="1"/>
    <xf numFmtId="176" fontId="15" fillId="0" borderId="0" xfId="0" applyNumberFormat="1" applyFont="1"/>
    <xf numFmtId="0" fontId="0" fillId="0" borderId="0" xfId="0" applyBorder="1" applyProtection="1"/>
    <xf numFmtId="0" fontId="3" fillId="0" borderId="0" xfId="0" applyFont="1" applyAlignment="1" applyProtection="1">
      <alignment vertical="top"/>
      <protection hidden="1"/>
    </xf>
    <xf numFmtId="0" fontId="3" fillId="0" borderId="0" xfId="0" applyFont="1" applyBorder="1" applyAlignment="1" applyProtection="1">
      <alignment vertical="top"/>
      <protection hidden="1"/>
    </xf>
    <xf numFmtId="0" fontId="3" fillId="0" borderId="0" xfId="0" applyFont="1" applyFill="1" applyAlignment="1" applyProtection="1">
      <alignment vertical="top"/>
      <protection hidden="1"/>
    </xf>
    <xf numFmtId="0" fontId="3" fillId="0" borderId="1" xfId="0" applyFont="1" applyBorder="1" applyAlignment="1" applyProtection="1">
      <alignment vertical="top"/>
      <protection hidden="1"/>
    </xf>
    <xf numFmtId="0" fontId="14" fillId="0" borderId="0" xfId="0" applyFont="1" applyBorder="1" applyAlignment="1" applyProtection="1">
      <alignment vertical="top"/>
      <protection hidden="1"/>
    </xf>
    <xf numFmtId="0" fontId="7" fillId="0" borderId="0" xfId="0" applyFont="1" applyBorder="1" applyAlignment="1" applyProtection="1">
      <alignment vertical="top"/>
      <protection hidden="1"/>
    </xf>
    <xf numFmtId="0" fontId="3" fillId="0" borderId="0" xfId="0" applyFont="1" applyAlignment="1" applyProtection="1">
      <alignment horizontal="left" vertical="top"/>
      <protection hidden="1"/>
    </xf>
    <xf numFmtId="0" fontId="3" fillId="4" borderId="0" xfId="0" applyFont="1" applyFill="1" applyBorder="1" applyAlignment="1" applyProtection="1">
      <alignment vertical="top"/>
      <protection hidden="1"/>
    </xf>
    <xf numFmtId="0" fontId="3" fillId="4" borderId="0" xfId="0" applyFont="1" applyFill="1" applyAlignment="1" applyProtection="1">
      <alignment vertical="top"/>
      <protection hidden="1"/>
    </xf>
    <xf numFmtId="0" fontId="6" fillId="0" borderId="0" xfId="0" applyFont="1" applyBorder="1" applyAlignment="1" applyProtection="1">
      <alignment vertical="top"/>
      <protection hidden="1"/>
    </xf>
    <xf numFmtId="0" fontId="4" fillId="0" borderId="0" xfId="0" applyFont="1" applyBorder="1" applyAlignment="1" applyProtection="1">
      <alignment vertical="top"/>
      <protection hidden="1"/>
    </xf>
    <xf numFmtId="0" fontId="4" fillId="4" borderId="0" xfId="0" applyFont="1" applyFill="1" applyBorder="1" applyAlignment="1" applyProtection="1">
      <alignment vertical="top"/>
      <protection hidden="1"/>
    </xf>
    <xf numFmtId="0" fontId="0" fillId="0" borderId="0" xfId="0" applyBorder="1"/>
    <xf numFmtId="178" fontId="3" fillId="0" borderId="0" xfId="0" applyNumberFormat="1" applyFont="1" applyAlignment="1" applyProtection="1">
      <alignment vertical="top"/>
    </xf>
    <xf numFmtId="178" fontId="3" fillId="0" borderId="5" xfId="0" applyNumberFormat="1" applyFont="1" applyBorder="1" applyAlignment="1" applyProtection="1">
      <alignment vertical="top"/>
    </xf>
    <xf numFmtId="177" fontId="15" fillId="0" borderId="0" xfId="0" applyNumberFormat="1" applyFont="1"/>
    <xf numFmtId="0" fontId="6" fillId="0" borderId="0" xfId="0" applyFont="1" applyBorder="1" applyAlignment="1" applyProtection="1">
      <alignment vertical="top"/>
    </xf>
    <xf numFmtId="49" fontId="3" fillId="0" borderId="0" xfId="0" applyNumberFormat="1" applyFont="1" applyAlignment="1" applyProtection="1">
      <alignment vertical="top"/>
    </xf>
    <xf numFmtId="0" fontId="4" fillId="0" borderId="0" xfId="0" applyFont="1" applyFill="1" applyBorder="1" applyAlignment="1" applyProtection="1">
      <alignment vertical="top"/>
      <protection hidden="1"/>
    </xf>
    <xf numFmtId="0" fontId="3" fillId="2" borderId="0" xfId="0" applyFont="1" applyFill="1" applyBorder="1" applyAlignment="1" applyProtection="1">
      <alignment vertical="top"/>
      <protection hidden="1"/>
    </xf>
    <xf numFmtId="0" fontId="3" fillId="2" borderId="0" xfId="0" applyFont="1" applyFill="1" applyAlignment="1" applyProtection="1">
      <alignment vertical="top"/>
      <protection hidden="1"/>
    </xf>
    <xf numFmtId="0" fontId="18" fillId="0" borderId="0" xfId="0" applyFont="1" applyAlignment="1" applyProtection="1">
      <alignment vertical="top"/>
    </xf>
    <xf numFmtId="49" fontId="3" fillId="0" borderId="7" xfId="0" applyNumberFormat="1" applyFont="1" applyFill="1" applyBorder="1" applyAlignment="1" applyProtection="1">
      <alignment horizontal="left" vertical="top"/>
    </xf>
    <xf numFmtId="0" fontId="3" fillId="0" borderId="7" xfId="0" applyFont="1" applyFill="1" applyBorder="1" applyAlignment="1" applyProtection="1">
      <alignment vertical="top"/>
    </xf>
    <xf numFmtId="0" fontId="3" fillId="0" borderId="7" xfId="0" applyFont="1" applyFill="1" applyBorder="1" applyAlignment="1" applyProtection="1">
      <alignment horizontal="center" vertical="top"/>
      <protection locked="0"/>
    </xf>
    <xf numFmtId="0" fontId="3" fillId="0" borderId="7" xfId="0" applyFont="1" applyBorder="1" applyAlignment="1" applyProtection="1">
      <alignment vertical="top"/>
      <protection locked="0"/>
    </xf>
    <xf numFmtId="49" fontId="3" fillId="0" borderId="7" xfId="0" applyNumberFormat="1" applyFont="1" applyBorder="1" applyAlignment="1" applyProtection="1">
      <alignment vertical="top"/>
    </xf>
    <xf numFmtId="0" fontId="12" fillId="0" borderId="7" xfId="0" applyFont="1" applyBorder="1" applyAlignment="1" applyProtection="1">
      <alignment vertical="top"/>
    </xf>
    <xf numFmtId="0" fontId="3" fillId="0" borderId="7" xfId="0" applyFont="1" applyBorder="1" applyAlignment="1" applyProtection="1">
      <alignment vertical="top"/>
    </xf>
    <xf numFmtId="0" fontId="16" fillId="0" borderId="7" xfId="0" applyFont="1" applyBorder="1" applyAlignment="1" applyProtection="1">
      <alignment vertical="top"/>
    </xf>
    <xf numFmtId="0" fontId="3" fillId="0" borderId="7" xfId="0" applyFont="1" applyBorder="1" applyAlignment="1" applyProtection="1">
      <alignment horizontal="center" vertical="top"/>
    </xf>
    <xf numFmtId="49" fontId="3" fillId="0" borderId="7" xfId="0" applyNumberFormat="1" applyFont="1" applyBorder="1" applyAlignment="1" applyProtection="1">
      <alignment horizontal="left" vertical="top"/>
    </xf>
    <xf numFmtId="0" fontId="14" fillId="0" borderId="7" xfId="0" applyFont="1" applyBorder="1" applyAlignment="1" applyProtection="1">
      <alignment vertical="top"/>
    </xf>
    <xf numFmtId="0" fontId="3" fillId="0" borderId="7" xfId="0" applyFont="1" applyBorder="1" applyAlignment="1" applyProtection="1">
      <alignment horizontal="left" vertical="top"/>
    </xf>
    <xf numFmtId="49" fontId="8" fillId="4" borderId="7" xfId="0" applyNumberFormat="1" applyFont="1" applyFill="1" applyBorder="1" applyAlignment="1" applyProtection="1">
      <alignment horizontal="left" vertical="top"/>
    </xf>
    <xf numFmtId="0" fontId="3" fillId="4" borderId="7" xfId="0" applyFont="1" applyFill="1" applyBorder="1" applyAlignment="1" applyProtection="1">
      <alignment vertical="top"/>
    </xf>
    <xf numFmtId="0" fontId="3" fillId="4" borderId="7" xfId="0" applyFont="1" applyFill="1" applyBorder="1" applyAlignment="1" applyProtection="1">
      <alignment horizontal="center" vertical="top"/>
    </xf>
    <xf numFmtId="0" fontId="3" fillId="4" borderId="7" xfId="0" applyFont="1" applyFill="1" applyBorder="1" applyAlignment="1" applyProtection="1">
      <alignment horizontal="center" vertical="top"/>
      <protection locked="0"/>
    </xf>
    <xf numFmtId="0" fontId="3" fillId="4" borderId="7" xfId="0" applyFont="1" applyFill="1" applyBorder="1" applyAlignment="1" applyProtection="1">
      <alignment vertical="top"/>
      <protection locked="0"/>
    </xf>
    <xf numFmtId="49" fontId="8" fillId="4" borderId="7" xfId="0" applyNumberFormat="1" applyFont="1" applyFill="1" applyBorder="1" applyAlignment="1" applyProtection="1">
      <alignment vertical="top"/>
    </xf>
    <xf numFmtId="0" fontId="20" fillId="0" borderId="7" xfId="0" applyFont="1" applyBorder="1" applyAlignment="1" applyProtection="1">
      <alignment vertical="top"/>
    </xf>
    <xf numFmtId="0" fontId="6" fillId="4" borderId="7" xfId="0" applyFont="1" applyFill="1" applyBorder="1" applyAlignment="1" applyProtection="1">
      <alignment vertical="top"/>
    </xf>
    <xf numFmtId="0" fontId="3" fillId="0" borderId="7" xfId="0" applyFont="1" applyFill="1" applyBorder="1" applyAlignment="1" applyProtection="1">
      <alignment vertical="top"/>
      <protection locked="0"/>
    </xf>
    <xf numFmtId="0" fontId="12" fillId="0" borderId="7" xfId="0" applyFont="1" applyBorder="1" applyAlignment="1" applyProtection="1">
      <alignment horizontal="left" vertical="top"/>
    </xf>
    <xf numFmtId="0" fontId="13" fillId="4" borderId="7" xfId="0" applyFont="1" applyFill="1" applyBorder="1" applyAlignment="1" applyProtection="1">
      <alignment vertical="top"/>
    </xf>
    <xf numFmtId="0" fontId="5" fillId="4" borderId="7" xfId="0" applyFont="1" applyFill="1" applyBorder="1" applyAlignment="1" applyProtection="1">
      <alignment vertical="top"/>
    </xf>
    <xf numFmtId="0" fontId="3" fillId="0" borderId="7" xfId="0" quotePrefix="1" applyFont="1" applyBorder="1" applyAlignment="1" applyProtection="1">
      <alignment vertical="top"/>
    </xf>
    <xf numFmtId="49" fontId="3" fillId="0" borderId="7" xfId="0" applyNumberFormat="1" applyFont="1" applyFill="1" applyBorder="1" applyAlignment="1" applyProtection="1">
      <alignment vertical="top"/>
    </xf>
    <xf numFmtId="49" fontId="3" fillId="0" borderId="7" xfId="0" applyNumberFormat="1" applyFont="1" applyFill="1" applyBorder="1" applyProtection="1"/>
    <xf numFmtId="0" fontId="3" fillId="0" borderId="7" xfId="0" applyFont="1" applyFill="1" applyBorder="1" applyAlignment="1">
      <alignment vertical="top"/>
    </xf>
    <xf numFmtId="0" fontId="12" fillId="0" borderId="7" xfId="0" applyFont="1" applyBorder="1" applyAlignment="1">
      <alignment vertical="top"/>
    </xf>
    <xf numFmtId="0" fontId="3" fillId="0" borderId="7" xfId="0" applyFont="1" applyBorder="1" applyAlignment="1">
      <alignment vertical="top"/>
    </xf>
    <xf numFmtId="0" fontId="10" fillId="4" borderId="7" xfId="0" applyFont="1" applyFill="1" applyBorder="1" applyAlignment="1" applyProtection="1">
      <alignment vertical="top"/>
    </xf>
    <xf numFmtId="0" fontId="8" fillId="4" borderId="7" xfId="0" applyFont="1" applyFill="1" applyBorder="1" applyAlignment="1" applyProtection="1">
      <alignment vertical="top"/>
    </xf>
    <xf numFmtId="0" fontId="5" fillId="4" borderId="7" xfId="0" applyFont="1" applyFill="1" applyBorder="1" applyAlignment="1" applyProtection="1">
      <alignment horizontal="center" vertical="top"/>
      <protection locked="0"/>
    </xf>
    <xf numFmtId="49" fontId="21" fillId="0" borderId="7" xfId="0" applyNumberFormat="1" applyFont="1" applyBorder="1" applyAlignment="1" applyProtection="1">
      <alignment vertical="top"/>
    </xf>
    <xf numFmtId="0" fontId="3" fillId="0" borderId="7" xfId="0" applyFont="1" applyBorder="1" applyAlignment="1" applyProtection="1">
      <alignment horizontal="left" vertical="center"/>
    </xf>
    <xf numFmtId="0" fontId="3" fillId="0" borderId="7" xfId="0" applyFont="1" applyBorder="1" applyAlignment="1">
      <alignment horizontal="left" vertical="top"/>
    </xf>
    <xf numFmtId="0" fontId="3" fillId="0" borderId="7" xfId="0" applyFont="1" applyFill="1" applyBorder="1" applyAlignment="1" applyProtection="1">
      <alignment horizontal="left" vertical="center"/>
    </xf>
    <xf numFmtId="49" fontId="8" fillId="4" borderId="7" xfId="0" applyNumberFormat="1" applyFont="1" applyFill="1" applyBorder="1" applyAlignment="1" applyProtection="1">
      <alignment horizontal="left" vertical="center"/>
    </xf>
    <xf numFmtId="0" fontId="10" fillId="4" borderId="7" xfId="0" applyFont="1" applyFill="1" applyBorder="1" applyAlignment="1" applyProtection="1">
      <alignment horizontal="left" vertical="center"/>
    </xf>
    <xf numFmtId="0" fontId="3" fillId="4" borderId="7" xfId="0" applyFont="1" applyFill="1" applyBorder="1" applyAlignment="1" applyProtection="1">
      <alignment horizontal="center" vertical="center"/>
    </xf>
    <xf numFmtId="49" fontId="3" fillId="0" borderId="7" xfId="0" applyNumberFormat="1" applyFont="1" applyFill="1" applyBorder="1" applyAlignment="1" applyProtection="1">
      <alignment horizontal="left" vertical="center"/>
    </xf>
    <xf numFmtId="0" fontId="12" fillId="0" borderId="7" xfId="0" applyFont="1" applyBorder="1" applyAlignment="1" applyProtection="1">
      <alignment horizontal="left" vertical="center"/>
    </xf>
    <xf numFmtId="0" fontId="9" fillId="4" borderId="7" xfId="0" applyFont="1" applyFill="1" applyBorder="1" applyAlignment="1">
      <alignment vertical="top"/>
    </xf>
    <xf numFmtId="0" fontId="8" fillId="4" borderId="7" xfId="0" applyFont="1" applyFill="1" applyBorder="1" applyAlignment="1">
      <alignment horizontal="left" vertical="top"/>
    </xf>
    <xf numFmtId="0" fontId="3" fillId="0" borderId="7" xfId="0" applyFont="1" applyFill="1" applyBorder="1" applyAlignment="1">
      <alignment horizontal="left" vertical="top"/>
    </xf>
    <xf numFmtId="0" fontId="12" fillId="0" borderId="7" xfId="0" applyFont="1" applyBorder="1" applyAlignment="1">
      <alignment horizontal="left" vertical="top"/>
    </xf>
    <xf numFmtId="0" fontId="10" fillId="4" borderId="7" xfId="0" applyFont="1" applyFill="1" applyBorder="1" applyAlignment="1">
      <alignment horizontal="left" vertical="top"/>
    </xf>
    <xf numFmtId="0" fontId="22" fillId="0" borderId="7" xfId="0" applyFont="1" applyBorder="1" applyAlignment="1" applyProtection="1">
      <alignment vertical="top"/>
    </xf>
    <xf numFmtId="0" fontId="21" fillId="4" borderId="7" xfId="0" applyFont="1" applyFill="1" applyBorder="1" applyAlignment="1" applyProtection="1">
      <alignment vertical="top"/>
    </xf>
    <xf numFmtId="0" fontId="0" fillId="5" borderId="0" xfId="0" applyFill="1"/>
    <xf numFmtId="0" fontId="0" fillId="0" borderId="0" xfId="0" applyBorder="1" applyProtection="1">
      <protection hidden="1"/>
    </xf>
    <xf numFmtId="0" fontId="18" fillId="0" borderId="0" xfId="0" applyFont="1" applyAlignment="1" applyProtection="1">
      <alignment vertical="top"/>
      <protection hidden="1"/>
    </xf>
    <xf numFmtId="0" fontId="18" fillId="0" borderId="0" xfId="0" applyFont="1" applyFill="1" applyAlignment="1" applyProtection="1">
      <alignment vertical="top"/>
      <protection hidden="1"/>
    </xf>
    <xf numFmtId="0" fontId="3" fillId="0" borderId="0" xfId="0" applyFont="1" applyAlignment="1" applyProtection="1">
      <alignment vertical="top" wrapText="1"/>
      <protection hidden="1"/>
    </xf>
    <xf numFmtId="0" fontId="19" fillId="0" borderId="0" xfId="0" applyFont="1" applyAlignment="1" applyProtection="1">
      <alignment vertical="top"/>
      <protection hidden="1"/>
    </xf>
    <xf numFmtId="0" fontId="3" fillId="6" borderId="7" xfId="0" applyFont="1" applyFill="1" applyBorder="1" applyAlignment="1" applyProtection="1">
      <alignment vertical="top"/>
      <protection locked="0"/>
    </xf>
    <xf numFmtId="0" fontId="3" fillId="5" borderId="7" xfId="0" applyFont="1" applyFill="1" applyBorder="1" applyAlignment="1" applyProtection="1">
      <alignment horizontal="center" vertical="top"/>
      <protection locked="0"/>
    </xf>
    <xf numFmtId="0" fontId="26" fillId="0" borderId="7" xfId="0" applyFont="1" applyBorder="1" applyAlignment="1" applyProtection="1">
      <alignment vertical="top"/>
    </xf>
    <xf numFmtId="0" fontId="26" fillId="0" borderId="7" xfId="0" applyFont="1" applyFill="1" applyBorder="1" applyAlignment="1" applyProtection="1">
      <alignment vertical="top"/>
    </xf>
    <xf numFmtId="0" fontId="26" fillId="0" borderId="7" xfId="0" applyFont="1" applyBorder="1" applyAlignment="1" applyProtection="1">
      <alignment horizontal="left" vertical="top"/>
    </xf>
    <xf numFmtId="0" fontId="26" fillId="0" borderId="0" xfId="0" applyFont="1" applyAlignment="1" applyProtection="1">
      <alignment vertical="top"/>
      <protection hidden="1"/>
    </xf>
    <xf numFmtId="0" fontId="3" fillId="7" borderId="8" xfId="0" applyFont="1" applyFill="1" applyBorder="1" applyAlignment="1" applyProtection="1">
      <alignment vertical="top"/>
    </xf>
    <xf numFmtId="49" fontId="8" fillId="7" borderId="8" xfId="0" applyNumberFormat="1" applyFont="1" applyFill="1" applyBorder="1" applyAlignment="1" applyProtection="1">
      <alignment vertical="top"/>
    </xf>
    <xf numFmtId="0" fontId="3" fillId="7" borderId="7" xfId="0" applyFont="1" applyFill="1" applyBorder="1" applyAlignment="1" applyProtection="1">
      <alignment vertical="top"/>
    </xf>
    <xf numFmtId="49" fontId="8" fillId="7" borderId="7" xfId="0" applyNumberFormat="1" applyFont="1" applyFill="1" applyBorder="1" applyAlignment="1" applyProtection="1">
      <alignment vertical="top"/>
    </xf>
    <xf numFmtId="0" fontId="8" fillId="7" borderId="7" xfId="0" applyFont="1" applyFill="1" applyBorder="1" applyAlignment="1" applyProtection="1">
      <alignment vertical="top"/>
    </xf>
    <xf numFmtId="0" fontId="26" fillId="0" borderId="0" xfId="0" applyFont="1" applyAlignment="1" applyProtection="1">
      <alignment vertical="top"/>
    </xf>
    <xf numFmtId="0" fontId="3" fillId="0" borderId="7" xfId="0" applyFont="1" applyBorder="1" applyProtection="1"/>
    <xf numFmtId="0" fontId="3" fillId="0" borderId="7" xfId="0" applyFont="1" applyFill="1" applyBorder="1" applyProtection="1"/>
    <xf numFmtId="0" fontId="3" fillId="8" borderId="7" xfId="0" applyFont="1" applyFill="1" applyBorder="1" applyAlignment="1" applyProtection="1">
      <alignment horizontal="center" vertical="top"/>
      <protection locked="0"/>
    </xf>
    <xf numFmtId="0" fontId="3" fillId="0" borderId="0" xfId="0" applyFont="1" applyFill="1" applyAlignment="1" applyProtection="1">
      <alignment vertical="top"/>
      <protection locked="0"/>
    </xf>
    <xf numFmtId="0" fontId="28" fillId="0" borderId="0" xfId="0" applyFont="1" applyFill="1" applyBorder="1" applyAlignment="1" applyProtection="1">
      <alignment vertical="top"/>
    </xf>
    <xf numFmtId="0" fontId="32" fillId="0" borderId="0" xfId="0" applyFont="1" applyAlignment="1" applyProtection="1">
      <alignment vertical="top"/>
    </xf>
    <xf numFmtId="0" fontId="3" fillId="6" borderId="7" xfId="0" applyFont="1" applyFill="1" applyBorder="1" applyAlignment="1" applyProtection="1">
      <alignment vertical="top"/>
    </xf>
    <xf numFmtId="0" fontId="33" fillId="0" borderId="7" xfId="0" applyFont="1" applyBorder="1" applyAlignment="1" applyProtection="1">
      <alignment vertical="top"/>
    </xf>
    <xf numFmtId="0" fontId="5" fillId="7" borderId="7" xfId="0" applyFont="1" applyFill="1" applyBorder="1" applyAlignment="1" applyProtection="1">
      <alignment horizontal="center" vertical="top"/>
      <protection locked="0"/>
    </xf>
    <xf numFmtId="0" fontId="3" fillId="9" borderId="8" xfId="0" applyFont="1" applyFill="1" applyBorder="1" applyAlignment="1" applyProtection="1">
      <alignment vertical="top"/>
    </xf>
    <xf numFmtId="49" fontId="8" fillId="9" borderId="8" xfId="0" applyNumberFormat="1" applyFont="1" applyFill="1" applyBorder="1" applyAlignment="1" applyProtection="1">
      <alignment vertical="top"/>
    </xf>
    <xf numFmtId="0" fontId="5" fillId="9" borderId="8" xfId="0" applyFont="1" applyFill="1" applyBorder="1" applyAlignment="1" applyProtection="1">
      <alignment vertical="top"/>
    </xf>
    <xf numFmtId="0" fontId="3" fillId="9" borderId="7" xfId="0" applyFont="1" applyFill="1" applyBorder="1" applyAlignment="1" applyProtection="1">
      <alignment vertical="top"/>
    </xf>
    <xf numFmtId="49" fontId="8" fillId="9" borderId="7" xfId="0" applyNumberFormat="1" applyFont="1" applyFill="1" applyBorder="1" applyAlignment="1" applyProtection="1">
      <alignment vertical="top"/>
    </xf>
    <xf numFmtId="0" fontId="3" fillId="9" borderId="7" xfId="0" applyFont="1" applyFill="1" applyBorder="1" applyAlignment="1" applyProtection="1">
      <alignment horizontal="center" vertical="top"/>
      <protection locked="0"/>
    </xf>
    <xf numFmtId="0" fontId="3" fillId="9" borderId="7" xfId="0" applyFont="1" applyFill="1" applyBorder="1" applyAlignment="1" applyProtection="1">
      <alignment vertical="top"/>
      <protection locked="0"/>
    </xf>
    <xf numFmtId="0" fontId="3" fillId="9" borderId="0" xfId="0" applyFont="1" applyFill="1" applyBorder="1" applyAlignment="1" applyProtection="1">
      <alignment vertical="top"/>
      <protection hidden="1"/>
    </xf>
    <xf numFmtId="0" fontId="3" fillId="9" borderId="7" xfId="0" applyFont="1" applyFill="1" applyBorder="1" applyAlignment="1" applyProtection="1">
      <alignment horizontal="right" vertical="top"/>
    </xf>
    <xf numFmtId="0" fontId="5" fillId="9" borderId="7" xfId="0" applyFont="1" applyFill="1" applyBorder="1" applyAlignment="1" applyProtection="1">
      <alignment vertical="top"/>
    </xf>
    <xf numFmtId="177" fontId="3" fillId="9" borderId="7" xfId="0" applyNumberFormat="1" applyFont="1" applyFill="1" applyBorder="1" applyAlignment="1" applyProtection="1">
      <alignment horizontal="left" vertical="top"/>
    </xf>
    <xf numFmtId="0" fontId="8" fillId="9" borderId="7" xfId="0" applyFont="1" applyFill="1" applyBorder="1" applyAlignment="1" applyProtection="1">
      <alignment vertical="top"/>
    </xf>
    <xf numFmtId="0" fontId="4" fillId="9" borderId="7" xfId="0" applyFont="1" applyFill="1" applyBorder="1" applyAlignment="1" applyProtection="1">
      <alignment vertical="top"/>
    </xf>
    <xf numFmtId="0" fontId="3" fillId="0" borderId="0" xfId="0" applyFont="1" applyBorder="1" applyAlignment="1" applyProtection="1">
      <alignment horizontal="center" vertical="top"/>
    </xf>
    <xf numFmtId="0" fontId="3" fillId="6" borderId="7" xfId="0" applyFont="1" applyFill="1" applyBorder="1" applyAlignment="1" applyProtection="1">
      <alignment horizontal="left" vertical="center"/>
    </xf>
    <xf numFmtId="0" fontId="3" fillId="6" borderId="7" xfId="0" applyFont="1" applyFill="1" applyBorder="1" applyAlignment="1" applyProtection="1">
      <alignment horizontal="left" vertical="top"/>
    </xf>
    <xf numFmtId="0" fontId="3" fillId="10" borderId="7" xfId="0" applyFont="1" applyFill="1" applyBorder="1" applyAlignment="1" applyProtection="1">
      <alignment horizontal="center" vertical="top"/>
    </xf>
    <xf numFmtId="178" fontId="12" fillId="5" borderId="7" xfId="0" applyNumberFormat="1" applyFont="1" applyFill="1" applyBorder="1" applyAlignment="1" applyProtection="1">
      <alignment vertical="top"/>
      <protection hidden="1"/>
    </xf>
    <xf numFmtId="0" fontId="5" fillId="0" borderId="8" xfId="0" applyFont="1" applyFill="1" applyBorder="1" applyAlignment="1" applyProtection="1">
      <alignment horizontal="left" vertical="top"/>
    </xf>
    <xf numFmtId="49" fontId="8" fillId="10" borderId="8" xfId="0" applyNumberFormat="1" applyFont="1" applyFill="1" applyBorder="1" applyAlignment="1" applyProtection="1">
      <alignment horizontal="left" vertical="center"/>
    </xf>
    <xf numFmtId="0" fontId="3" fillId="10" borderId="8" xfId="0" applyFont="1" applyFill="1" applyBorder="1" applyAlignment="1" applyProtection="1">
      <alignment horizontal="left" vertical="center"/>
    </xf>
    <xf numFmtId="0" fontId="7" fillId="10" borderId="0" xfId="0" applyFont="1" applyFill="1" applyBorder="1" applyAlignment="1" applyProtection="1">
      <alignment horizontal="right" vertical="center"/>
    </xf>
    <xf numFmtId="0" fontId="3" fillId="10" borderId="0" xfId="0" applyFont="1" applyFill="1" applyBorder="1" applyAlignment="1" applyProtection="1">
      <alignment horizontal="center" vertical="top"/>
    </xf>
    <xf numFmtId="0" fontId="3" fillId="10" borderId="0" xfId="0" applyFont="1" applyFill="1" applyAlignment="1" applyProtection="1">
      <alignment vertical="top"/>
    </xf>
    <xf numFmtId="49" fontId="8" fillId="10" borderId="7" xfId="0" applyNumberFormat="1" applyFont="1" applyFill="1" applyBorder="1" applyAlignment="1" applyProtection="1">
      <alignment horizontal="left" vertical="center"/>
    </xf>
    <xf numFmtId="0" fontId="8" fillId="10" borderId="7" xfId="0" applyFont="1" applyFill="1" applyBorder="1" applyAlignment="1" applyProtection="1">
      <alignment horizontal="left" vertical="center"/>
    </xf>
    <xf numFmtId="0" fontId="3" fillId="10" borderId="7" xfId="0" applyFont="1" applyFill="1" applyBorder="1" applyAlignment="1" applyProtection="1">
      <alignment horizontal="center" vertical="center"/>
    </xf>
    <xf numFmtId="0" fontId="3" fillId="0" borderId="7" xfId="0" applyFont="1" applyFill="1" applyBorder="1" applyAlignment="1" applyProtection="1">
      <alignment horizontal="left" vertical="top"/>
    </xf>
    <xf numFmtId="0" fontId="36" fillId="0" borderId="0" xfId="0" applyFont="1" applyAlignment="1" applyProtection="1">
      <alignment vertical="top"/>
    </xf>
    <xf numFmtId="0" fontId="3" fillId="0" borderId="7" xfId="0" applyFont="1" applyFill="1" applyBorder="1" applyAlignment="1" applyProtection="1">
      <alignment horizontal="center" vertical="center"/>
    </xf>
    <xf numFmtId="0" fontId="6" fillId="0" borderId="0" xfId="0" applyFont="1" applyFill="1" applyBorder="1" applyAlignment="1" applyProtection="1">
      <alignment vertical="top"/>
    </xf>
    <xf numFmtId="0" fontId="0" fillId="0" borderId="0" xfId="0" applyAlignment="1">
      <alignment horizontal="center" vertical="top" wrapText="1"/>
    </xf>
    <xf numFmtId="0" fontId="0" fillId="0" borderId="0" xfId="0" applyAlignment="1">
      <alignment horizontal="center" vertical="center" wrapText="1"/>
    </xf>
    <xf numFmtId="0" fontId="0" fillId="0" borderId="0" xfId="0" applyAlignment="1">
      <alignment horizontal="left" vertical="top" wrapText="1"/>
    </xf>
    <xf numFmtId="0" fontId="0" fillId="0" borderId="2" xfId="0" applyBorder="1" applyAlignment="1">
      <alignment horizontal="center" vertical="center" wrapText="1"/>
    </xf>
    <xf numFmtId="0" fontId="3" fillId="0" borderId="0" xfId="0" applyFont="1" applyAlignment="1">
      <alignment horizontal="left" vertical="top" wrapText="1"/>
    </xf>
    <xf numFmtId="0" fontId="0" fillId="0" borderId="0" xfId="0" applyFont="1" applyAlignment="1">
      <alignment horizontal="left" vertical="top" wrapText="1"/>
    </xf>
    <xf numFmtId="0" fontId="37" fillId="0" borderId="2" xfId="0" applyFont="1" applyBorder="1" applyAlignment="1">
      <alignment horizontal="left" vertical="center" wrapText="1"/>
    </xf>
    <xf numFmtId="0" fontId="0" fillId="11" borderId="16" xfId="0" applyFill="1" applyBorder="1" applyAlignment="1">
      <alignment horizontal="center" vertical="center" wrapText="1"/>
    </xf>
    <xf numFmtId="0" fontId="0" fillId="0" borderId="17" xfId="0" applyBorder="1" applyAlignment="1">
      <alignment horizontal="center" vertical="center" wrapText="1"/>
    </xf>
    <xf numFmtId="0" fontId="3" fillId="0" borderId="18" xfId="0" applyFont="1" applyBorder="1" applyAlignment="1">
      <alignment horizontal="left" vertical="top" wrapText="1"/>
    </xf>
    <xf numFmtId="49" fontId="29" fillId="0" borderId="0" xfId="0" applyNumberFormat="1" applyFont="1" applyAlignment="1" applyProtection="1">
      <alignment vertical="top"/>
    </xf>
    <xf numFmtId="0" fontId="3" fillId="12" borderId="7" xfId="0" applyFont="1" applyFill="1" applyBorder="1" applyAlignment="1" applyProtection="1">
      <alignment horizontal="center" vertical="top"/>
      <protection locked="0"/>
    </xf>
    <xf numFmtId="0" fontId="3" fillId="12" borderId="7" xfId="0" applyNumberFormat="1" applyFont="1" applyFill="1" applyBorder="1" applyAlignment="1" applyProtection="1">
      <alignment horizontal="center" vertical="top"/>
      <protection locked="0"/>
    </xf>
    <xf numFmtId="0" fontId="3" fillId="8" borderId="0" xfId="0" applyFont="1" applyFill="1" applyAlignment="1" applyProtection="1">
      <alignment vertical="top"/>
      <protection hidden="1"/>
    </xf>
    <xf numFmtId="178" fontId="12" fillId="8" borderId="7" xfId="0" applyNumberFormat="1" applyFont="1" applyFill="1" applyBorder="1" applyAlignment="1" applyProtection="1">
      <alignment vertical="top"/>
      <protection hidden="1"/>
    </xf>
    <xf numFmtId="0" fontId="5" fillId="13" borderId="8" xfId="0" applyFont="1" applyFill="1" applyBorder="1" applyAlignment="1" applyProtection="1">
      <alignment horizontal="left" vertical="top"/>
    </xf>
    <xf numFmtId="49" fontId="0" fillId="13" borderId="0" xfId="0" applyNumberFormat="1" applyFill="1" applyBorder="1"/>
    <xf numFmtId="0" fontId="3" fillId="13" borderId="0" xfId="0" applyFont="1" applyFill="1" applyBorder="1" applyAlignment="1" applyProtection="1">
      <alignment horizontal="center" vertical="center"/>
    </xf>
    <xf numFmtId="0" fontId="3" fillId="13" borderId="8" xfId="0" applyFont="1" applyFill="1" applyBorder="1" applyAlignment="1" applyProtection="1">
      <alignment horizontal="left" vertical="center"/>
    </xf>
    <xf numFmtId="0" fontId="3" fillId="13" borderId="0" xfId="0" applyFont="1" applyFill="1" applyBorder="1" applyAlignment="1" applyProtection="1">
      <alignment vertical="top"/>
    </xf>
    <xf numFmtId="0" fontId="7" fillId="13" borderId="0" xfId="0" applyFont="1" applyFill="1" applyBorder="1" applyAlignment="1" applyProtection="1">
      <alignment horizontal="right" vertical="center"/>
    </xf>
    <xf numFmtId="0" fontId="3" fillId="13" borderId="0" xfId="0" applyFont="1" applyFill="1" applyBorder="1" applyAlignment="1" applyProtection="1">
      <alignment horizontal="center" vertical="top"/>
    </xf>
    <xf numFmtId="0" fontId="3" fillId="13" borderId="0" xfId="0" applyFont="1" applyFill="1" applyAlignment="1" applyProtection="1">
      <alignment vertical="top"/>
    </xf>
    <xf numFmtId="0" fontId="3" fillId="13" borderId="7" xfId="0" applyFont="1" applyFill="1" applyBorder="1" applyAlignment="1" applyProtection="1">
      <alignment vertical="top"/>
    </xf>
    <xf numFmtId="49" fontId="8" fillId="13" borderId="7" xfId="0" applyNumberFormat="1" applyFont="1" applyFill="1" applyBorder="1" applyAlignment="1" applyProtection="1">
      <alignment horizontal="left" vertical="center"/>
    </xf>
    <xf numFmtId="0" fontId="8" fillId="13" borderId="7" xfId="0" applyFont="1" applyFill="1" applyBorder="1" applyAlignment="1" applyProtection="1">
      <alignment horizontal="left" vertical="center"/>
    </xf>
    <xf numFmtId="0" fontId="3" fillId="13" borderId="7" xfId="0" applyFont="1" applyFill="1" applyBorder="1" applyAlignment="1" applyProtection="1">
      <alignment horizontal="center" vertical="center"/>
    </xf>
    <xf numFmtId="0" fontId="3" fillId="13" borderId="7" xfId="0" applyFont="1" applyFill="1" applyBorder="1" applyAlignment="1" applyProtection="1">
      <alignment horizontal="left" vertical="top"/>
    </xf>
    <xf numFmtId="0" fontId="8" fillId="13" borderId="7" xfId="0" applyFont="1" applyFill="1" applyBorder="1" applyAlignment="1">
      <alignment horizontal="left" vertical="top"/>
    </xf>
    <xf numFmtId="0" fontId="3" fillId="0" borderId="0" xfId="0" applyFont="1" applyBorder="1" applyAlignment="1" applyProtection="1">
      <alignment horizontal="center" vertical="top"/>
    </xf>
    <xf numFmtId="0" fontId="0" fillId="0" borderId="0" xfId="0" applyNumberFormat="1"/>
    <xf numFmtId="0" fontId="34" fillId="0" borderId="0" xfId="0" applyFont="1" applyFill="1" applyAlignment="1" applyProtection="1">
      <alignment horizontal="left" vertical="top"/>
    </xf>
    <xf numFmtId="0" fontId="3" fillId="0" borderId="0" xfId="0" applyFont="1" applyAlignment="1" applyProtection="1">
      <alignment horizontal="right" vertical="top"/>
    </xf>
    <xf numFmtId="0" fontId="27" fillId="8" borderId="3" xfId="0" applyFont="1" applyFill="1" applyBorder="1" applyAlignment="1" applyProtection="1">
      <alignment horizontal="center" vertical="center"/>
      <protection locked="0"/>
    </xf>
    <xf numFmtId="0" fontId="27" fillId="5" borderId="9" xfId="0" applyFont="1" applyFill="1" applyBorder="1" applyAlignment="1" applyProtection="1">
      <alignment horizontal="center" vertical="center"/>
      <protection locked="0"/>
    </xf>
    <xf numFmtId="0" fontId="27" fillId="12" borderId="4" xfId="0" applyFont="1" applyFill="1" applyBorder="1" applyAlignment="1" applyProtection="1">
      <alignment horizontal="center" vertical="center"/>
    </xf>
    <xf numFmtId="176" fontId="3" fillId="0" borderId="0" xfId="0" applyNumberFormat="1" applyFont="1" applyFill="1" applyAlignment="1" applyProtection="1">
      <alignment vertical="top"/>
    </xf>
    <xf numFmtId="0" fontId="0" fillId="0" borderId="0" xfId="0" applyFont="1" applyFill="1"/>
    <xf numFmtId="0" fontId="0" fillId="0" borderId="0" xfId="0" applyFill="1"/>
    <xf numFmtId="0" fontId="45" fillId="0" borderId="0" xfId="0" applyFont="1" applyAlignment="1" applyProtection="1">
      <alignment vertical="top"/>
      <protection hidden="1"/>
    </xf>
    <xf numFmtId="49" fontId="18" fillId="0" borderId="7" xfId="0" applyNumberFormat="1" applyFont="1" applyBorder="1" applyAlignment="1" applyProtection="1">
      <alignment vertical="top"/>
    </xf>
    <xf numFmtId="49" fontId="46" fillId="4" borderId="7" xfId="0" applyNumberFormat="1" applyFont="1" applyFill="1" applyBorder="1" applyAlignment="1" applyProtection="1">
      <alignment vertical="top"/>
    </xf>
    <xf numFmtId="49" fontId="18" fillId="0" borderId="7" xfId="0" applyNumberFormat="1" applyFont="1" applyFill="1" applyBorder="1" applyAlignment="1" applyProtection="1">
      <alignment horizontal="left" vertical="top"/>
    </xf>
    <xf numFmtId="49" fontId="18" fillId="0" borderId="7" xfId="0" applyNumberFormat="1" applyFont="1" applyBorder="1" applyAlignment="1" applyProtection="1">
      <alignment horizontal="left" vertical="top"/>
    </xf>
    <xf numFmtId="49" fontId="18" fillId="0" borderId="7" xfId="0" applyNumberFormat="1" applyFont="1" applyFill="1" applyBorder="1" applyProtection="1"/>
    <xf numFmtId="49" fontId="47" fillId="0" borderId="7" xfId="0" applyNumberFormat="1" applyFont="1" applyFill="1" applyBorder="1" applyAlignment="1" applyProtection="1">
      <alignment horizontal="left" vertical="center"/>
    </xf>
    <xf numFmtId="0" fontId="47" fillId="0" borderId="7" xfId="0" applyFont="1" applyFill="1" applyBorder="1" applyAlignment="1" applyProtection="1">
      <alignment horizontal="left" vertical="center"/>
    </xf>
    <xf numFmtId="0" fontId="47" fillId="0" borderId="7" xfId="0" applyFont="1" applyFill="1" applyBorder="1" applyAlignment="1">
      <alignment horizontal="left" vertical="top"/>
    </xf>
    <xf numFmtId="0" fontId="18" fillId="0" borderId="7" xfId="0" applyFont="1" applyBorder="1" applyAlignment="1" applyProtection="1">
      <alignment horizontal="left" vertical="center"/>
    </xf>
    <xf numFmtId="0" fontId="3" fillId="0" borderId="20" xfId="0" applyFont="1" applyBorder="1" applyAlignment="1" applyProtection="1">
      <alignment horizontal="left" vertical="top"/>
    </xf>
    <xf numFmtId="49" fontId="3" fillId="0" borderId="20" xfId="0" applyNumberFormat="1" applyFont="1" applyFill="1" applyBorder="1" applyAlignment="1" applyProtection="1">
      <alignment horizontal="left" vertical="center"/>
    </xf>
    <xf numFmtId="0" fontId="3" fillId="0" borderId="20" xfId="0" applyFont="1" applyBorder="1" applyAlignment="1">
      <alignment horizontal="left" vertical="top"/>
    </xf>
    <xf numFmtId="0" fontId="3" fillId="5" borderId="20" xfId="0" applyFont="1" applyFill="1" applyBorder="1" applyAlignment="1" applyProtection="1">
      <alignment horizontal="center" vertical="top"/>
      <protection locked="0"/>
    </xf>
    <xf numFmtId="0" fontId="3" fillId="6" borderId="20" xfId="0" applyFont="1" applyFill="1" applyBorder="1" applyAlignment="1" applyProtection="1">
      <alignment vertical="top"/>
    </xf>
    <xf numFmtId="0" fontId="3" fillId="0" borderId="6" xfId="0" applyFont="1" applyBorder="1" applyAlignment="1" applyProtection="1">
      <alignment vertical="top"/>
    </xf>
    <xf numFmtId="0" fontId="7" fillId="0" borderId="6" xfId="0" applyFont="1" applyBorder="1" applyAlignment="1" applyProtection="1">
      <alignment vertical="top"/>
    </xf>
    <xf numFmtId="0" fontId="4" fillId="0" borderId="6" xfId="0" applyFont="1" applyBorder="1" applyAlignment="1" applyProtection="1">
      <alignment vertical="top"/>
    </xf>
    <xf numFmtId="0" fontId="3" fillId="0" borderId="6" xfId="0" applyFont="1" applyBorder="1" applyAlignment="1" applyProtection="1">
      <alignment horizontal="center" vertical="top"/>
    </xf>
    <xf numFmtId="0" fontId="3" fillId="0" borderId="20" xfId="0" applyFont="1" applyBorder="1" applyAlignment="1" applyProtection="1">
      <alignment vertical="top"/>
    </xf>
    <xf numFmtId="49" fontId="3" fillId="0" borderId="20" xfId="0" applyNumberFormat="1" applyFont="1" applyBorder="1" applyAlignment="1" applyProtection="1">
      <alignment vertical="top"/>
    </xf>
    <xf numFmtId="0" fontId="12" fillId="0" borderId="20" xfId="0" applyFont="1" applyBorder="1" applyAlignment="1" applyProtection="1">
      <alignment vertical="top"/>
    </xf>
    <xf numFmtId="0" fontId="3" fillId="8" borderId="20" xfId="0" applyFont="1" applyFill="1" applyBorder="1" applyAlignment="1" applyProtection="1">
      <alignment horizontal="center" vertical="top"/>
      <protection locked="0"/>
    </xf>
    <xf numFmtId="0" fontId="3" fillId="6" borderId="20" xfId="0" applyFont="1" applyFill="1" applyBorder="1" applyAlignment="1" applyProtection="1">
      <alignment vertical="top"/>
      <protection locked="0"/>
    </xf>
    <xf numFmtId="0" fontId="3" fillId="0" borderId="19" xfId="0" applyFont="1" applyBorder="1" applyAlignment="1" applyProtection="1">
      <alignment vertical="top"/>
      <protection hidden="1"/>
    </xf>
    <xf numFmtId="0" fontId="3" fillId="0" borderId="6" xfId="0" applyFont="1" applyBorder="1" applyAlignment="1" applyProtection="1">
      <alignment vertical="top"/>
      <protection hidden="1"/>
    </xf>
    <xf numFmtId="0" fontId="27" fillId="0" borderId="9" xfId="0" applyFont="1" applyFill="1" applyBorder="1" applyAlignment="1" applyProtection="1">
      <alignment horizontal="left" vertical="top"/>
    </xf>
    <xf numFmtId="0" fontId="27" fillId="8" borderId="3" xfId="0" applyFont="1" applyFill="1" applyBorder="1" applyAlignment="1" applyProtection="1">
      <alignment horizontal="center" vertical="center"/>
    </xf>
    <xf numFmtId="0" fontId="27" fillId="5" borderId="9" xfId="0" applyFont="1" applyFill="1" applyBorder="1" applyAlignment="1" applyProtection="1">
      <alignment horizontal="center" vertical="center"/>
    </xf>
    <xf numFmtId="0" fontId="5" fillId="9" borderId="8" xfId="0" applyFont="1" applyFill="1" applyBorder="1" applyAlignment="1" applyProtection="1">
      <alignment horizontal="center" vertical="top"/>
    </xf>
    <xf numFmtId="0" fontId="5" fillId="0" borderId="7" xfId="0" applyFont="1" applyBorder="1" applyAlignment="1" applyProtection="1">
      <alignment vertical="top"/>
      <protection locked="0"/>
    </xf>
    <xf numFmtId="0" fontId="6" fillId="0" borderId="7" xfId="0" applyFont="1" applyBorder="1" applyAlignment="1" applyProtection="1">
      <alignment vertical="top"/>
      <protection locked="0"/>
    </xf>
    <xf numFmtId="0" fontId="3" fillId="0" borderId="20" xfId="0" applyFont="1" applyBorder="1" applyAlignment="1" applyProtection="1">
      <alignment vertical="top"/>
      <protection locked="0"/>
    </xf>
    <xf numFmtId="177" fontId="3" fillId="5" borderId="0" xfId="0" applyNumberFormat="1" applyFont="1" applyFill="1" applyBorder="1" applyAlignment="1" applyProtection="1">
      <alignment horizontal="right" vertical="top"/>
      <protection hidden="1"/>
    </xf>
    <xf numFmtId="178" fontId="5" fillId="9" borderId="8" xfId="0" applyNumberFormat="1" applyFont="1" applyFill="1" applyBorder="1" applyAlignment="1" applyProtection="1">
      <alignment vertical="top"/>
      <protection hidden="1"/>
    </xf>
    <xf numFmtId="178" fontId="3" fillId="5" borderId="7" xfId="0" applyNumberFormat="1" applyFont="1" applyFill="1" applyBorder="1" applyAlignment="1" applyProtection="1">
      <alignment vertical="top"/>
      <protection hidden="1"/>
    </xf>
    <xf numFmtId="178" fontId="14" fillId="8" borderId="7" xfId="0" applyNumberFormat="1" applyFont="1" applyFill="1" applyBorder="1" applyAlignment="1" applyProtection="1">
      <alignment vertical="top"/>
      <protection hidden="1"/>
    </xf>
    <xf numFmtId="178" fontId="5" fillId="9" borderId="7" xfId="0" applyNumberFormat="1" applyFont="1" applyFill="1" applyBorder="1" applyAlignment="1" applyProtection="1">
      <alignment vertical="top"/>
      <protection hidden="1"/>
    </xf>
    <xf numFmtId="178" fontId="3" fillId="8" borderId="7" xfId="0" applyNumberFormat="1" applyFont="1" applyFill="1" applyBorder="1" applyAlignment="1" applyProtection="1">
      <alignment vertical="top"/>
      <protection hidden="1"/>
    </xf>
    <xf numFmtId="178" fontId="5" fillId="4" borderId="7" xfId="0" applyNumberFormat="1" applyFont="1" applyFill="1" applyBorder="1" applyAlignment="1" applyProtection="1">
      <alignment vertical="top"/>
      <protection hidden="1"/>
    </xf>
    <xf numFmtId="178" fontId="20" fillId="12" borderId="7" xfId="0" applyNumberFormat="1" applyFont="1" applyFill="1" applyBorder="1" applyAlignment="1" applyProtection="1">
      <alignment vertical="top"/>
      <protection hidden="1"/>
    </xf>
    <xf numFmtId="178" fontId="14" fillId="5" borderId="7" xfId="0" applyNumberFormat="1" applyFont="1" applyFill="1" applyBorder="1" applyAlignment="1" applyProtection="1">
      <alignment vertical="top"/>
      <protection hidden="1"/>
    </xf>
    <xf numFmtId="178" fontId="3" fillId="12" borderId="7" xfId="0" applyNumberFormat="1" applyFont="1" applyFill="1" applyBorder="1" applyAlignment="1" applyProtection="1">
      <alignment vertical="top"/>
      <protection hidden="1"/>
    </xf>
    <xf numFmtId="178" fontId="20" fillId="8" borderId="7" xfId="0" applyNumberFormat="1" applyFont="1" applyFill="1" applyBorder="1" applyAlignment="1" applyProtection="1">
      <alignment vertical="top"/>
      <protection hidden="1"/>
    </xf>
    <xf numFmtId="178" fontId="20" fillId="5" borderId="7" xfId="0" applyNumberFormat="1" applyFont="1" applyFill="1" applyBorder="1" applyAlignment="1" applyProtection="1">
      <alignment vertical="top"/>
      <protection hidden="1"/>
    </xf>
    <xf numFmtId="178" fontId="3" fillId="5" borderId="20" xfId="0" applyNumberFormat="1" applyFont="1" applyFill="1" applyBorder="1" applyAlignment="1" applyProtection="1">
      <alignment vertical="top"/>
      <protection hidden="1"/>
    </xf>
    <xf numFmtId="0" fontId="3" fillId="7" borderId="8" xfId="0" applyFont="1" applyFill="1" applyBorder="1" applyAlignment="1" applyProtection="1">
      <alignment horizontal="center" vertical="top"/>
    </xf>
    <xf numFmtId="0" fontId="12" fillId="0" borderId="7" xfId="0" applyFont="1" applyFill="1" applyBorder="1" applyAlignment="1" applyProtection="1">
      <alignment vertical="top"/>
    </xf>
    <xf numFmtId="0" fontId="11" fillId="4" borderId="7" xfId="0" applyFont="1" applyFill="1" applyBorder="1" applyAlignment="1" applyProtection="1">
      <alignment vertical="top"/>
    </xf>
    <xf numFmtId="0" fontId="5" fillId="0" borderId="7" xfId="0" applyFont="1" applyFill="1" applyBorder="1" applyAlignment="1" applyProtection="1">
      <alignment vertical="top"/>
    </xf>
    <xf numFmtId="0" fontId="3" fillId="7" borderId="7" xfId="0" applyFont="1" applyFill="1" applyBorder="1" applyAlignment="1" applyProtection="1">
      <alignment vertical="top"/>
      <protection locked="0"/>
    </xf>
    <xf numFmtId="0" fontId="3" fillId="7" borderId="7" xfId="0" applyFont="1" applyFill="1" applyBorder="1" applyAlignment="1" applyProtection="1">
      <alignment horizontal="center" vertical="top"/>
      <protection locked="0"/>
    </xf>
    <xf numFmtId="177" fontId="3" fillId="7" borderId="0" xfId="0" applyNumberFormat="1" applyFont="1" applyFill="1" applyAlignment="1" applyProtection="1">
      <alignment vertical="top"/>
      <protection hidden="1"/>
    </xf>
    <xf numFmtId="178" fontId="5" fillId="7" borderId="8" xfId="0" applyNumberFormat="1" applyFont="1" applyFill="1" applyBorder="1" applyAlignment="1" applyProtection="1">
      <alignment vertical="top"/>
      <protection hidden="1"/>
    </xf>
    <xf numFmtId="178" fontId="5" fillId="7" borderId="7" xfId="0" applyNumberFormat="1" applyFont="1" applyFill="1" applyBorder="1" applyAlignment="1" applyProtection="1">
      <alignment vertical="top"/>
      <protection hidden="1"/>
    </xf>
    <xf numFmtId="178" fontId="3" fillId="0" borderId="7" xfId="0" applyNumberFormat="1" applyFont="1" applyBorder="1" applyAlignment="1" applyProtection="1">
      <alignment vertical="top"/>
      <protection hidden="1"/>
    </xf>
    <xf numFmtId="178" fontId="3" fillId="8" borderId="20" xfId="0" applyNumberFormat="1" applyFont="1" applyFill="1" applyBorder="1" applyAlignment="1" applyProtection="1">
      <alignment vertical="top"/>
      <protection hidden="1"/>
    </xf>
    <xf numFmtId="0" fontId="0" fillId="0" borderId="0" xfId="0" applyProtection="1">
      <protection hidden="1"/>
    </xf>
    <xf numFmtId="0" fontId="14" fillId="0" borderId="0" xfId="0" applyFont="1" applyAlignment="1" applyProtection="1">
      <alignment vertical="top"/>
      <protection hidden="1"/>
    </xf>
    <xf numFmtId="0" fontId="3" fillId="0" borderId="0" xfId="0" applyFont="1" applyFill="1" applyBorder="1" applyAlignment="1" applyProtection="1">
      <alignment vertical="top"/>
      <protection hidden="1"/>
    </xf>
    <xf numFmtId="0" fontId="3" fillId="3" borderId="0" xfId="0" applyFont="1" applyFill="1" applyBorder="1" applyAlignment="1" applyProtection="1">
      <alignment vertical="top"/>
      <protection hidden="1"/>
    </xf>
    <xf numFmtId="0" fontId="3" fillId="3" borderId="0" xfId="0" applyFont="1" applyFill="1" applyAlignment="1" applyProtection="1">
      <alignment vertical="top"/>
      <protection hidden="1"/>
    </xf>
    <xf numFmtId="0" fontId="45" fillId="0" borderId="0" xfId="0" applyFont="1" applyBorder="1" applyAlignment="1" applyProtection="1">
      <alignment vertical="top"/>
      <protection hidden="1"/>
    </xf>
    <xf numFmtId="0" fontId="17" fillId="0" borderId="0" xfId="0" applyFont="1" applyBorder="1" applyProtection="1">
      <protection hidden="1"/>
    </xf>
    <xf numFmtId="0" fontId="3" fillId="8" borderId="0" xfId="0" applyFont="1" applyFill="1" applyBorder="1" applyAlignment="1" applyProtection="1">
      <alignment vertical="top"/>
      <protection hidden="1"/>
    </xf>
    <xf numFmtId="0" fontId="17" fillId="0" borderId="6" xfId="0" applyFont="1" applyBorder="1" applyProtection="1">
      <protection hidden="1"/>
    </xf>
    <xf numFmtId="0" fontId="3" fillId="0" borderId="1" xfId="0" applyFont="1" applyFill="1" applyBorder="1" applyAlignment="1" applyProtection="1">
      <alignment vertical="top"/>
      <protection hidden="1"/>
    </xf>
    <xf numFmtId="177" fontId="3" fillId="13" borderId="4" xfId="0" applyNumberFormat="1" applyFont="1" applyFill="1" applyBorder="1" applyAlignment="1" applyProtection="1">
      <alignment vertical="top"/>
      <protection hidden="1"/>
    </xf>
    <xf numFmtId="178" fontId="5" fillId="13" borderId="7" xfId="0" applyNumberFormat="1" applyFont="1" applyFill="1" applyBorder="1" applyAlignment="1" applyProtection="1">
      <alignment vertical="top"/>
      <protection hidden="1"/>
    </xf>
    <xf numFmtId="177" fontId="15" fillId="0" borderId="0" xfId="0" applyNumberFormat="1" applyFont="1" applyProtection="1">
      <protection hidden="1"/>
    </xf>
    <xf numFmtId="0" fontId="15" fillId="0" borderId="0" xfId="0" applyFont="1" applyBorder="1" applyProtection="1">
      <protection hidden="1"/>
    </xf>
    <xf numFmtId="176" fontId="15" fillId="0" borderId="0" xfId="0" applyNumberFormat="1" applyFont="1" applyBorder="1" applyProtection="1">
      <protection hidden="1"/>
    </xf>
    <xf numFmtId="0" fontId="15" fillId="0" borderId="0" xfId="0" applyFont="1" applyProtection="1">
      <protection hidden="1"/>
    </xf>
    <xf numFmtId="176" fontId="15" fillId="0" borderId="0" xfId="0" applyNumberFormat="1" applyFont="1" applyProtection="1">
      <protection hidden="1"/>
    </xf>
    <xf numFmtId="49" fontId="15" fillId="0" borderId="0" xfId="0" applyNumberFormat="1" applyFont="1" applyProtection="1">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top"/>
      <protection hidden="1"/>
    </xf>
    <xf numFmtId="0" fontId="30" fillId="9" borderId="10" xfId="0" applyFont="1" applyFill="1" applyBorder="1" applyAlignment="1" applyProtection="1">
      <alignment horizontal="center" vertical="top" wrapText="1"/>
    </xf>
    <xf numFmtId="0" fontId="31" fillId="9" borderId="11" xfId="0" applyFont="1" applyFill="1" applyBorder="1" applyAlignment="1" applyProtection="1">
      <alignment horizontal="center" vertical="top"/>
    </xf>
    <xf numFmtId="0" fontId="31" fillId="9" borderId="12" xfId="0" applyFont="1" applyFill="1" applyBorder="1" applyAlignment="1" applyProtection="1">
      <alignment horizontal="center" vertical="top"/>
    </xf>
    <xf numFmtId="0" fontId="1" fillId="0" borderId="3"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4" xfId="0"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23" fillId="9" borderId="13" xfId="0" applyFont="1" applyFill="1" applyBorder="1" applyAlignment="1" applyProtection="1">
      <alignment horizontal="center" vertical="top"/>
    </xf>
    <xf numFmtId="0" fontId="31" fillId="9" borderId="14" xfId="0" applyFont="1" applyFill="1" applyBorder="1" applyAlignment="1" applyProtection="1">
      <alignment horizontal="center" vertical="top"/>
    </xf>
    <xf numFmtId="0" fontId="31" fillId="9" borderId="15" xfId="0" applyFont="1" applyFill="1" applyBorder="1" applyAlignment="1" applyProtection="1">
      <alignment horizontal="center" vertical="top"/>
    </xf>
    <xf numFmtId="178" fontId="3" fillId="0" borderId="3"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178" fontId="3" fillId="0" borderId="4" xfId="0" applyNumberFormat="1" applyFont="1" applyBorder="1" applyAlignment="1" applyProtection="1">
      <alignment horizontal="center" vertical="center"/>
      <protection hidden="1"/>
    </xf>
    <xf numFmtId="0" fontId="3" fillId="6" borderId="3"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xf>
    <xf numFmtId="0" fontId="30" fillId="7" borderId="10" xfId="0" applyFont="1" applyFill="1" applyBorder="1" applyAlignment="1" applyProtection="1">
      <alignment horizontal="center" vertical="top" wrapText="1"/>
    </xf>
    <xf numFmtId="0" fontId="30" fillId="7" borderId="11" xfId="0" applyFont="1" applyFill="1" applyBorder="1" applyAlignment="1" applyProtection="1">
      <alignment horizontal="center" vertical="top"/>
    </xf>
    <xf numFmtId="0" fontId="30" fillId="7" borderId="12" xfId="0" applyFont="1" applyFill="1" applyBorder="1" applyAlignment="1" applyProtection="1">
      <alignment horizontal="center" vertical="top"/>
    </xf>
    <xf numFmtId="0" fontId="23" fillId="7" borderId="13" xfId="0" applyFont="1" applyFill="1" applyBorder="1" applyAlignment="1" applyProtection="1">
      <alignment horizontal="center" vertical="top"/>
    </xf>
    <xf numFmtId="0" fontId="23" fillId="7" borderId="14" xfId="0" applyFont="1" applyFill="1" applyBorder="1" applyAlignment="1" applyProtection="1">
      <alignment horizontal="center" vertical="top"/>
    </xf>
    <xf numFmtId="0" fontId="23" fillId="7" borderId="15" xfId="0" applyFont="1" applyFill="1" applyBorder="1" applyAlignment="1" applyProtection="1">
      <alignment horizontal="center" vertical="top"/>
    </xf>
    <xf numFmtId="0" fontId="30" fillId="13" borderId="10" xfId="0" applyFont="1" applyFill="1" applyBorder="1" applyAlignment="1" applyProtection="1">
      <alignment horizontal="center" vertical="top" wrapText="1"/>
    </xf>
    <xf numFmtId="0" fontId="30" fillId="13" borderId="11" xfId="0" applyFont="1" applyFill="1" applyBorder="1" applyAlignment="1" applyProtection="1">
      <alignment horizontal="center" vertical="top"/>
    </xf>
    <xf numFmtId="0" fontId="30" fillId="13" borderId="12" xfId="0" applyFont="1" applyFill="1" applyBorder="1" applyAlignment="1" applyProtection="1">
      <alignment horizontal="center" vertical="top"/>
    </xf>
    <xf numFmtId="0" fontId="23" fillId="13" borderId="13" xfId="0" applyFont="1" applyFill="1" applyBorder="1" applyAlignment="1" applyProtection="1">
      <alignment horizontal="center" vertical="top"/>
    </xf>
    <xf numFmtId="0" fontId="23" fillId="13" borderId="14" xfId="0" applyFont="1" applyFill="1" applyBorder="1" applyAlignment="1" applyProtection="1">
      <alignment horizontal="center" vertical="top"/>
    </xf>
    <xf numFmtId="0" fontId="23" fillId="13" borderId="15" xfId="0" applyFont="1" applyFill="1" applyBorder="1" applyAlignment="1" applyProtection="1">
      <alignment horizontal="center" vertical="top"/>
    </xf>
  </cellXfs>
  <cellStyles count="62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ハイパーリンク" xfId="363" builtinId="8" hidden="1"/>
    <cellStyle name="ハイパーリンク" xfId="365" builtinId="8" hidden="1"/>
    <cellStyle name="ハイパーリンク" xfId="367" builtinId="8" hidden="1"/>
    <cellStyle name="ハイパーリンク" xfId="369" builtinId="8" hidden="1"/>
    <cellStyle name="ハイパーリンク" xfId="371" builtinId="8" hidden="1"/>
    <cellStyle name="ハイパーリンク" xfId="373" builtinId="8" hidden="1"/>
    <cellStyle name="ハイパーリンク" xfId="375" builtinId="8" hidden="1"/>
    <cellStyle name="ハイパーリンク" xfId="377" builtinId="8" hidden="1"/>
    <cellStyle name="ハイパーリンク" xfId="379" builtinId="8" hidden="1"/>
    <cellStyle name="ハイパーリンク" xfId="381" builtinId="8" hidden="1"/>
    <cellStyle name="ハイパーリンク" xfId="383" builtinId="8" hidden="1"/>
    <cellStyle name="ハイパーリンク" xfId="385" builtinId="8" hidden="1"/>
    <cellStyle name="ハイパーリンク" xfId="387" builtinId="8" hidden="1"/>
    <cellStyle name="ハイパーリンク" xfId="389" builtinId="8" hidden="1"/>
    <cellStyle name="ハイパーリンク" xfId="391" builtinId="8" hidden="1"/>
    <cellStyle name="ハイパーリンク" xfId="393" builtinId="8" hidden="1"/>
    <cellStyle name="ハイパーリンク" xfId="395" builtinId="8" hidden="1"/>
    <cellStyle name="ハイパーリンク" xfId="397" builtinId="8" hidden="1"/>
    <cellStyle name="ハイパーリンク" xfId="399" builtinId="8" hidden="1"/>
    <cellStyle name="ハイパーリンク" xfId="401" builtinId="8" hidden="1"/>
    <cellStyle name="ハイパーリンク" xfId="403" builtinId="8" hidden="1"/>
    <cellStyle name="ハイパーリンク" xfId="405" builtinId="8" hidden="1"/>
    <cellStyle name="ハイパーリンク" xfId="407" builtinId="8" hidden="1"/>
    <cellStyle name="ハイパーリンク" xfId="409" builtinId="8" hidden="1"/>
    <cellStyle name="ハイパーリンク" xfId="411" builtinId="8" hidden="1"/>
    <cellStyle name="ハイパーリンク" xfId="413" builtinId="8" hidden="1"/>
    <cellStyle name="ハイパーリンク" xfId="415" builtinId="8" hidden="1"/>
    <cellStyle name="ハイパーリンク" xfId="417" builtinId="8" hidden="1"/>
    <cellStyle name="ハイパーリンク" xfId="419" builtinId="8" hidden="1"/>
    <cellStyle name="ハイパーリンク" xfId="421" builtinId="8" hidden="1"/>
    <cellStyle name="ハイパーリンク" xfId="423" builtinId="8" hidden="1"/>
    <cellStyle name="ハイパーリンク" xfId="425" builtinId="8" hidden="1"/>
    <cellStyle name="ハイパーリンク" xfId="427" builtinId="8" hidden="1"/>
    <cellStyle name="ハイパーリンク" xfId="429" builtinId="8" hidden="1"/>
    <cellStyle name="ハイパーリンク" xfId="431" builtinId="8" hidden="1"/>
    <cellStyle name="ハイパーリンク" xfId="433" builtinId="8" hidden="1"/>
    <cellStyle name="ハイパーリンク" xfId="435" builtinId="8" hidden="1"/>
    <cellStyle name="ハイパーリンク" xfId="437" builtinId="8" hidden="1"/>
    <cellStyle name="ハイパーリンク" xfId="439" builtinId="8" hidden="1"/>
    <cellStyle name="ハイパーリンク" xfId="441" builtinId="8" hidden="1"/>
    <cellStyle name="ハイパーリンク" xfId="443" builtinId="8" hidden="1"/>
    <cellStyle name="ハイパーリンク" xfId="445" builtinId="8" hidden="1"/>
    <cellStyle name="ハイパーリンク" xfId="447" builtinId="8" hidden="1"/>
    <cellStyle name="ハイパーリンク" xfId="449" builtinId="8" hidden="1"/>
    <cellStyle name="ハイパーリンク" xfId="451" builtinId="8" hidden="1"/>
    <cellStyle name="ハイパーリンク" xfId="453" builtinId="8" hidden="1"/>
    <cellStyle name="ハイパーリンク" xfId="455" builtinId="8" hidden="1"/>
    <cellStyle name="ハイパーリンク" xfId="457" builtinId="8" hidden="1"/>
    <cellStyle name="ハイパーリンク" xfId="459" builtinId="8" hidden="1"/>
    <cellStyle name="ハイパーリンク" xfId="461" builtinId="8" hidden="1"/>
    <cellStyle name="ハイパーリンク" xfId="463" builtinId="8" hidden="1"/>
    <cellStyle name="ハイパーリンク" xfId="465" builtinId="8" hidden="1"/>
    <cellStyle name="ハイパーリンク" xfId="467" builtinId="8" hidden="1"/>
    <cellStyle name="ハイパーリンク" xfId="469" builtinId="8" hidden="1"/>
    <cellStyle name="ハイパーリンク" xfId="471" builtinId="8" hidden="1"/>
    <cellStyle name="ハイパーリンク" xfId="473" builtinId="8" hidden="1"/>
    <cellStyle name="ハイパーリンク" xfId="475" builtinId="8" hidden="1"/>
    <cellStyle name="ハイパーリンク" xfId="477" builtinId="8" hidden="1"/>
    <cellStyle name="ハイパーリンク" xfId="479" builtinId="8" hidden="1"/>
    <cellStyle name="ハイパーリンク" xfId="481" builtinId="8" hidden="1"/>
    <cellStyle name="ハイパーリンク" xfId="483" builtinId="8" hidden="1"/>
    <cellStyle name="ハイパーリンク" xfId="485" builtinId="8" hidden="1"/>
    <cellStyle name="ハイパーリンク" xfId="487" builtinId="8" hidden="1"/>
    <cellStyle name="ハイパーリンク" xfId="489" builtinId="8" hidden="1"/>
    <cellStyle name="ハイパーリンク" xfId="491" builtinId="8" hidden="1"/>
    <cellStyle name="ハイパーリンク" xfId="493" builtinId="8" hidden="1"/>
    <cellStyle name="ハイパーリンク" xfId="495" builtinId="8" hidden="1"/>
    <cellStyle name="ハイパーリンク" xfId="497" builtinId="8" hidden="1"/>
    <cellStyle name="ハイパーリンク" xfId="499" builtinId="8" hidden="1"/>
    <cellStyle name="ハイパーリンク" xfId="501" builtinId="8" hidden="1"/>
    <cellStyle name="ハイパーリンク" xfId="503" builtinId="8" hidden="1"/>
    <cellStyle name="ハイパーリンク" xfId="505" builtinId="8" hidden="1"/>
    <cellStyle name="ハイパーリンク" xfId="507" builtinId="8" hidden="1"/>
    <cellStyle name="ハイパーリンク" xfId="509" builtinId="8" hidden="1"/>
    <cellStyle name="ハイパーリンク" xfId="511" builtinId="8" hidden="1"/>
    <cellStyle name="ハイパーリンク" xfId="513" builtinId="8" hidden="1"/>
    <cellStyle name="ハイパーリンク" xfId="515" builtinId="8" hidden="1"/>
    <cellStyle name="ハイパーリンク" xfId="517" builtinId="8" hidden="1"/>
    <cellStyle name="ハイパーリンク" xfId="519" builtinId="8" hidden="1"/>
    <cellStyle name="ハイパーリンク" xfId="521" builtinId="8" hidden="1"/>
    <cellStyle name="ハイパーリンク" xfId="523" builtinId="8" hidden="1"/>
    <cellStyle name="ハイパーリンク" xfId="525" builtinId="8" hidden="1"/>
    <cellStyle name="ハイパーリンク" xfId="527" builtinId="8" hidden="1"/>
    <cellStyle name="ハイパーリンク" xfId="529" builtinId="8" hidden="1"/>
    <cellStyle name="ハイパーリンク" xfId="531" builtinId="8" hidden="1"/>
    <cellStyle name="ハイパーリンク" xfId="533" builtinId="8" hidden="1"/>
    <cellStyle name="ハイパーリンク" xfId="535" builtinId="8" hidden="1"/>
    <cellStyle name="ハイパーリンク" xfId="537" builtinId="8" hidden="1"/>
    <cellStyle name="ハイパーリンク" xfId="539" builtinId="8" hidden="1"/>
    <cellStyle name="ハイパーリンク" xfId="541" builtinId="8" hidden="1"/>
    <cellStyle name="ハイパーリンク" xfId="543" builtinId="8" hidden="1"/>
    <cellStyle name="ハイパーリンク" xfId="545" builtinId="8" hidden="1"/>
    <cellStyle name="ハイパーリンク" xfId="547" builtinId="8" hidden="1"/>
    <cellStyle name="ハイパーリンク" xfId="549" builtinId="8" hidden="1"/>
    <cellStyle name="ハイパーリンク" xfId="551" builtinId="8" hidden="1"/>
    <cellStyle name="ハイパーリンク" xfId="553" builtinId="8" hidden="1"/>
    <cellStyle name="ハイパーリンク" xfId="555" builtinId="8" hidden="1"/>
    <cellStyle name="ハイパーリンク" xfId="557" builtinId="8" hidden="1"/>
    <cellStyle name="ハイパーリンク" xfId="559" builtinId="8" hidden="1"/>
    <cellStyle name="ハイパーリンク" xfId="561" builtinId="8" hidden="1"/>
    <cellStyle name="ハイパーリンク" xfId="563" builtinId="8" hidden="1"/>
    <cellStyle name="ハイパーリンク" xfId="565" builtinId="8" hidden="1"/>
    <cellStyle name="ハイパーリンク" xfId="567" builtinId="8" hidden="1"/>
    <cellStyle name="ハイパーリンク" xfId="569" builtinId="8" hidden="1"/>
    <cellStyle name="ハイパーリンク" xfId="571" builtinId="8" hidden="1"/>
    <cellStyle name="ハイパーリンク" xfId="573" builtinId="8" hidden="1"/>
    <cellStyle name="ハイパーリンク" xfId="575" builtinId="8" hidden="1"/>
    <cellStyle name="ハイパーリンク" xfId="577" builtinId="8" hidden="1"/>
    <cellStyle name="ハイパーリンク" xfId="579" builtinId="8" hidden="1"/>
    <cellStyle name="ハイパーリンク" xfId="581" builtinId="8" hidden="1"/>
    <cellStyle name="ハイパーリンク" xfId="583" builtinId="8" hidden="1"/>
    <cellStyle name="ハイパーリンク" xfId="585" builtinId="8" hidden="1"/>
    <cellStyle name="ハイパーリンク" xfId="587" builtinId="8" hidden="1"/>
    <cellStyle name="ハイパーリンク" xfId="589" builtinId="8" hidden="1"/>
    <cellStyle name="ハイパーリンク" xfId="591" builtinId="8" hidden="1"/>
    <cellStyle name="ハイパーリンク" xfId="593" builtinId="8" hidden="1"/>
    <cellStyle name="ハイパーリンク" xfId="595" builtinId="8" hidden="1"/>
    <cellStyle name="ハイパーリンク" xfId="597" builtinId="8" hidden="1"/>
    <cellStyle name="ハイパーリンク" xfId="599" builtinId="8" hidden="1"/>
    <cellStyle name="ハイパーリンク" xfId="601" builtinId="8" hidden="1"/>
    <cellStyle name="ハイパーリンク" xfId="603" builtinId="8" hidden="1"/>
    <cellStyle name="ハイパーリンク" xfId="605" builtinId="8" hidden="1"/>
    <cellStyle name="ハイパーリンク" xfId="607" builtinId="8" hidden="1"/>
    <cellStyle name="ハイパーリンク" xfId="609" builtinId="8" hidden="1"/>
    <cellStyle name="ハイパーリンク" xfId="611" builtinId="8" hidden="1"/>
    <cellStyle name="ハイパーリンク" xfId="613" builtinId="8" hidden="1"/>
    <cellStyle name="ハイパーリンク" xfId="615" builtinId="8" hidden="1"/>
    <cellStyle name="ハイパーリンク" xfId="617" builtinId="8" hidden="1"/>
    <cellStyle name="ハイパーリンク" xfId="61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 name="表示済みのハイパーリンク" xfId="364" builtinId="9" hidden="1"/>
    <cellStyle name="表示済みのハイパーリンク" xfId="366" builtinId="9" hidden="1"/>
    <cellStyle name="表示済みのハイパーリンク" xfId="368" builtinId="9" hidden="1"/>
    <cellStyle name="表示済みのハイパーリンク" xfId="370" builtinId="9" hidden="1"/>
    <cellStyle name="表示済みのハイパーリンク" xfId="372" builtinId="9" hidden="1"/>
    <cellStyle name="表示済みのハイパーリンク" xfId="374" builtinId="9" hidden="1"/>
    <cellStyle name="表示済みのハイパーリンク" xfId="376" builtinId="9" hidden="1"/>
    <cellStyle name="表示済みのハイパーリンク" xfId="378" builtinId="9" hidden="1"/>
    <cellStyle name="表示済みのハイパーリンク" xfId="380" builtinId="9" hidden="1"/>
    <cellStyle name="表示済みのハイパーリンク" xfId="382" builtinId="9" hidden="1"/>
    <cellStyle name="表示済みのハイパーリンク" xfId="384" builtinId="9" hidden="1"/>
    <cellStyle name="表示済みのハイパーリンク" xfId="386" builtinId="9" hidden="1"/>
    <cellStyle name="表示済みのハイパーリンク" xfId="388" builtinId="9" hidden="1"/>
    <cellStyle name="表示済みのハイパーリンク" xfId="390" builtinId="9" hidden="1"/>
    <cellStyle name="表示済みのハイパーリンク" xfId="392" builtinId="9" hidden="1"/>
    <cellStyle name="表示済みのハイパーリンク" xfId="394" builtinId="9" hidden="1"/>
    <cellStyle name="表示済みのハイパーリンク" xfId="396" builtinId="9" hidden="1"/>
    <cellStyle name="表示済みのハイパーリンク" xfId="398" builtinId="9" hidden="1"/>
    <cellStyle name="表示済みのハイパーリンク" xfId="400" builtinId="9" hidden="1"/>
    <cellStyle name="表示済みのハイパーリンク" xfId="402" builtinId="9" hidden="1"/>
    <cellStyle name="表示済みのハイパーリンク" xfId="404" builtinId="9" hidden="1"/>
    <cellStyle name="表示済みのハイパーリンク" xfId="406" builtinId="9" hidden="1"/>
    <cellStyle name="表示済みのハイパーリンク" xfId="408" builtinId="9" hidden="1"/>
    <cellStyle name="表示済みのハイパーリンク" xfId="410" builtinId="9" hidden="1"/>
    <cellStyle name="表示済みのハイパーリンク" xfId="412" builtinId="9" hidden="1"/>
    <cellStyle name="表示済みのハイパーリンク" xfId="414" builtinId="9" hidden="1"/>
    <cellStyle name="表示済みのハイパーリンク" xfId="416" builtinId="9" hidden="1"/>
    <cellStyle name="表示済みのハイパーリンク" xfId="418" builtinId="9" hidden="1"/>
    <cellStyle name="表示済みのハイパーリンク" xfId="420" builtinId="9" hidden="1"/>
    <cellStyle name="表示済みのハイパーリンク" xfId="422" builtinId="9" hidden="1"/>
    <cellStyle name="表示済みのハイパーリンク" xfId="424" builtinId="9" hidden="1"/>
    <cellStyle name="表示済みのハイパーリンク" xfId="426" builtinId="9" hidden="1"/>
    <cellStyle name="表示済みのハイパーリンク" xfId="428" builtinId="9" hidden="1"/>
    <cellStyle name="表示済みのハイパーリンク" xfId="430" builtinId="9" hidden="1"/>
    <cellStyle name="表示済みのハイパーリンク" xfId="432" builtinId="9" hidden="1"/>
    <cellStyle name="表示済みのハイパーリンク" xfId="434" builtinId="9" hidden="1"/>
    <cellStyle name="表示済みのハイパーリンク" xfId="436" builtinId="9" hidden="1"/>
    <cellStyle name="表示済みのハイパーリンク" xfId="438" builtinId="9" hidden="1"/>
    <cellStyle name="表示済みのハイパーリンク" xfId="440" builtinId="9" hidden="1"/>
    <cellStyle name="表示済みのハイパーリンク" xfId="442" builtinId="9" hidden="1"/>
    <cellStyle name="表示済みのハイパーリンク" xfId="444" builtinId="9" hidden="1"/>
    <cellStyle name="表示済みのハイパーリンク" xfId="446" builtinId="9" hidden="1"/>
    <cellStyle name="表示済みのハイパーリンク" xfId="448" builtinId="9" hidden="1"/>
    <cellStyle name="表示済みのハイパーリンク" xfId="450" builtinId="9" hidden="1"/>
    <cellStyle name="表示済みのハイパーリンク" xfId="452" builtinId="9" hidden="1"/>
    <cellStyle name="表示済みのハイパーリンク" xfId="454" builtinId="9" hidden="1"/>
    <cellStyle name="表示済みのハイパーリンク" xfId="456" builtinId="9" hidden="1"/>
    <cellStyle name="表示済みのハイパーリンク" xfId="458" builtinId="9" hidden="1"/>
    <cellStyle name="表示済みのハイパーリンク" xfId="460" builtinId="9" hidden="1"/>
    <cellStyle name="表示済みのハイパーリンク" xfId="462" builtinId="9" hidden="1"/>
    <cellStyle name="表示済みのハイパーリンク" xfId="464" builtinId="9" hidden="1"/>
    <cellStyle name="表示済みのハイパーリンク" xfId="466" builtinId="9" hidden="1"/>
    <cellStyle name="表示済みのハイパーリンク" xfId="468" builtinId="9" hidden="1"/>
    <cellStyle name="表示済みのハイパーリンク" xfId="470" builtinId="9" hidden="1"/>
    <cellStyle name="表示済みのハイパーリンク" xfId="472" builtinId="9" hidden="1"/>
    <cellStyle name="表示済みのハイパーリンク" xfId="474" builtinId="9" hidden="1"/>
    <cellStyle name="表示済みのハイパーリンク" xfId="476" builtinId="9" hidden="1"/>
    <cellStyle name="表示済みのハイパーリンク" xfId="478" builtinId="9" hidden="1"/>
    <cellStyle name="表示済みのハイパーリンク" xfId="480" builtinId="9" hidden="1"/>
    <cellStyle name="表示済みのハイパーリンク" xfId="482" builtinId="9" hidden="1"/>
    <cellStyle name="表示済みのハイパーリンク" xfId="484" builtinId="9" hidden="1"/>
    <cellStyle name="表示済みのハイパーリンク" xfId="486" builtinId="9" hidden="1"/>
    <cellStyle name="表示済みのハイパーリンク" xfId="488" builtinId="9" hidden="1"/>
    <cellStyle name="表示済みのハイパーリンク" xfId="490" builtinId="9" hidden="1"/>
    <cellStyle name="表示済みのハイパーリンク" xfId="492" builtinId="9" hidden="1"/>
    <cellStyle name="表示済みのハイパーリンク" xfId="494" builtinId="9" hidden="1"/>
    <cellStyle name="表示済みのハイパーリンク" xfId="496" builtinId="9" hidden="1"/>
    <cellStyle name="表示済みのハイパーリンク" xfId="498" builtinId="9" hidden="1"/>
    <cellStyle name="表示済みのハイパーリンク" xfId="500" builtinId="9" hidden="1"/>
    <cellStyle name="表示済みのハイパーリンク" xfId="502" builtinId="9" hidden="1"/>
    <cellStyle name="表示済みのハイパーリンク" xfId="504" builtinId="9" hidden="1"/>
    <cellStyle name="表示済みのハイパーリンク" xfId="506" builtinId="9" hidden="1"/>
    <cellStyle name="表示済みのハイパーリンク" xfId="508" builtinId="9" hidden="1"/>
    <cellStyle name="表示済みのハイパーリンク" xfId="510" builtinId="9" hidden="1"/>
    <cellStyle name="表示済みのハイパーリンク" xfId="512" builtinId="9" hidden="1"/>
    <cellStyle name="表示済みのハイパーリンク" xfId="514" builtinId="9" hidden="1"/>
    <cellStyle name="表示済みのハイパーリンク" xfId="516" builtinId="9" hidden="1"/>
    <cellStyle name="表示済みのハイパーリンク" xfId="518" builtinId="9" hidden="1"/>
    <cellStyle name="表示済みのハイパーリンク" xfId="520" builtinId="9" hidden="1"/>
    <cellStyle name="表示済みのハイパーリンク" xfId="522" builtinId="9" hidden="1"/>
    <cellStyle name="表示済みのハイパーリンク" xfId="524" builtinId="9" hidden="1"/>
    <cellStyle name="表示済みのハイパーリンク" xfId="526" builtinId="9" hidden="1"/>
    <cellStyle name="表示済みのハイパーリンク" xfId="528" builtinId="9" hidden="1"/>
    <cellStyle name="表示済みのハイパーリンク" xfId="530" builtinId="9" hidden="1"/>
    <cellStyle name="表示済みのハイパーリンク" xfId="532" builtinId="9" hidden="1"/>
    <cellStyle name="表示済みのハイパーリンク" xfId="534" builtinId="9" hidden="1"/>
    <cellStyle name="表示済みのハイパーリンク" xfId="536" builtinId="9" hidden="1"/>
    <cellStyle name="表示済みのハイパーリンク" xfId="538" builtinId="9" hidden="1"/>
    <cellStyle name="表示済みのハイパーリンク" xfId="540" builtinId="9" hidden="1"/>
    <cellStyle name="表示済みのハイパーリンク" xfId="542" builtinId="9" hidden="1"/>
    <cellStyle name="表示済みのハイパーリンク" xfId="544" builtinId="9" hidden="1"/>
    <cellStyle name="表示済みのハイパーリンク" xfId="546" builtinId="9" hidden="1"/>
    <cellStyle name="表示済みのハイパーリンク" xfId="548" builtinId="9" hidden="1"/>
    <cellStyle name="表示済みのハイパーリンク" xfId="550" builtinId="9" hidden="1"/>
    <cellStyle name="表示済みのハイパーリンク" xfId="552" builtinId="9" hidden="1"/>
    <cellStyle name="表示済みのハイパーリンク" xfId="554" builtinId="9" hidden="1"/>
    <cellStyle name="表示済みのハイパーリンク" xfId="556" builtinId="9" hidden="1"/>
    <cellStyle name="表示済みのハイパーリンク" xfId="558" builtinId="9" hidden="1"/>
    <cellStyle name="表示済みのハイパーリンク" xfId="560" builtinId="9" hidden="1"/>
    <cellStyle name="表示済みのハイパーリンク" xfId="562" builtinId="9" hidden="1"/>
    <cellStyle name="表示済みのハイパーリンク" xfId="564" builtinId="9" hidden="1"/>
    <cellStyle name="表示済みのハイパーリンク" xfId="566" builtinId="9" hidden="1"/>
    <cellStyle name="表示済みのハイパーリンク" xfId="568" builtinId="9" hidden="1"/>
    <cellStyle name="表示済みのハイパーリンク" xfId="570" builtinId="9" hidden="1"/>
    <cellStyle name="表示済みのハイパーリンク" xfId="572" builtinId="9" hidden="1"/>
    <cellStyle name="表示済みのハイパーリンク" xfId="574" builtinId="9" hidden="1"/>
    <cellStyle name="表示済みのハイパーリンク" xfId="576" builtinId="9" hidden="1"/>
    <cellStyle name="表示済みのハイパーリンク" xfId="578" builtinId="9" hidden="1"/>
    <cellStyle name="表示済みのハイパーリンク" xfId="580" builtinId="9" hidden="1"/>
    <cellStyle name="表示済みのハイパーリンク" xfId="582" builtinId="9" hidden="1"/>
    <cellStyle name="表示済みのハイパーリンク" xfId="584" builtinId="9" hidden="1"/>
    <cellStyle name="表示済みのハイパーリンク" xfId="586" builtinId="9" hidden="1"/>
    <cellStyle name="表示済みのハイパーリンク" xfId="588" builtinId="9" hidden="1"/>
    <cellStyle name="表示済みのハイパーリンク" xfId="590" builtinId="9" hidden="1"/>
    <cellStyle name="表示済みのハイパーリンク" xfId="592" builtinId="9" hidden="1"/>
    <cellStyle name="表示済みのハイパーリンク" xfId="594" builtinId="9" hidden="1"/>
    <cellStyle name="表示済みのハイパーリンク" xfId="596" builtinId="9" hidden="1"/>
    <cellStyle name="表示済みのハイパーリンク" xfId="598" builtinId="9" hidden="1"/>
    <cellStyle name="表示済みのハイパーリンク" xfId="600" builtinId="9" hidden="1"/>
    <cellStyle name="表示済みのハイパーリンク" xfId="602" builtinId="9" hidden="1"/>
    <cellStyle name="表示済みのハイパーリンク" xfId="604" builtinId="9" hidden="1"/>
    <cellStyle name="表示済みのハイパーリンク" xfId="606" builtinId="9" hidden="1"/>
    <cellStyle name="表示済みのハイパーリンク" xfId="608" builtinId="9" hidden="1"/>
    <cellStyle name="表示済みのハイパーリンク" xfId="610" builtinId="9" hidden="1"/>
    <cellStyle name="表示済みのハイパーリンク" xfId="612" builtinId="9" hidden="1"/>
    <cellStyle name="表示済みのハイパーリンク" xfId="614" builtinId="9" hidden="1"/>
    <cellStyle name="表示済みのハイパーリンク" xfId="616" builtinId="9" hidden="1"/>
    <cellStyle name="表示済みのハイパーリンク" xfId="618" builtinId="9" hidden="1"/>
    <cellStyle name="表示済みのハイパーリンク" xfId="620" builtinId="9" hidden="1"/>
  </cellStyles>
  <dxfs count="101">
    <dxf>
      <font>
        <color rgb="FF9C0006"/>
      </font>
    </dxf>
    <dxf>
      <font>
        <color rgb="FF0070C0"/>
      </font>
    </dxf>
    <dxf>
      <font>
        <color rgb="FF9C0006"/>
      </font>
    </dxf>
    <dxf>
      <font>
        <color rgb="FF0070C0"/>
      </font>
    </dxf>
    <dxf>
      <font>
        <condense val="0"/>
        <extend val="0"/>
        <color indexed="1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ndense val="0"/>
        <extend val="0"/>
        <color indexed="10"/>
      </font>
    </dxf>
    <dxf>
      <font>
        <color rgb="FF9C0006"/>
      </font>
    </dxf>
    <dxf>
      <font>
        <color rgb="FF9C0006"/>
      </font>
    </dxf>
    <dxf>
      <font>
        <color rgb="FF9C0006"/>
      </font>
    </dxf>
    <dxf>
      <font>
        <color rgb="FF0070C0"/>
      </font>
    </dxf>
    <dxf>
      <font>
        <color rgb="FF9C0006"/>
      </font>
    </dxf>
    <dxf>
      <font>
        <color rgb="FF9C0006"/>
      </font>
    </dxf>
    <dxf>
      <font>
        <color auto="1"/>
      </font>
    </dxf>
    <dxf>
      <font>
        <condense val="0"/>
        <extend val="0"/>
        <color indexed="10"/>
      </font>
    </dxf>
    <dxf>
      <font>
        <condense val="0"/>
        <extend val="0"/>
        <color indexed="10"/>
      </font>
    </dxf>
    <dxf>
      <font>
        <color rgb="FF9C0006"/>
      </font>
    </dxf>
    <dxf>
      <font>
        <color rgb="FF9C0006"/>
      </font>
    </dxf>
    <dxf>
      <font>
        <color auto="1"/>
      </font>
    </dxf>
    <dxf>
      <font>
        <color rgb="FF9C0006"/>
      </font>
    </dxf>
    <dxf>
      <font>
        <color rgb="FF9C0006"/>
      </font>
    </dxf>
    <dxf>
      <font>
        <color auto="1"/>
      </font>
    </dxf>
    <dxf>
      <font>
        <color rgb="FF9C0006"/>
      </font>
    </dxf>
    <dxf>
      <font>
        <color rgb="FF9C0006"/>
      </font>
    </dxf>
    <dxf>
      <font>
        <color auto="1"/>
      </font>
    </dxf>
    <dxf>
      <font>
        <color rgb="FF9C0006"/>
      </font>
    </dxf>
    <dxf>
      <font>
        <color rgb="FF9C0006"/>
      </font>
    </dxf>
    <dxf>
      <font>
        <color auto="1"/>
      </font>
    </dxf>
    <dxf>
      <font>
        <condense val="0"/>
        <extend val="0"/>
        <color indexed="1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ndense val="0"/>
        <extend val="0"/>
        <color indexed="1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ndense val="0"/>
        <extend val="0"/>
        <color indexed="10"/>
      </font>
    </dxf>
    <dxf>
      <font>
        <color rgb="FF9C0006"/>
      </font>
    </dxf>
    <dxf>
      <font>
        <color rgb="FF0070C0"/>
      </font>
    </dxf>
    <dxf>
      <font>
        <condense val="0"/>
        <extend val="0"/>
        <color indexed="10"/>
      </font>
    </dxf>
    <dxf>
      <font>
        <color rgb="FF9C0006"/>
      </font>
    </dxf>
    <dxf>
      <font>
        <color rgb="FF0070C0"/>
      </font>
    </dxf>
    <dxf>
      <font>
        <condense val="0"/>
        <extend val="0"/>
        <color indexed="1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ndense val="0"/>
        <extend val="0"/>
        <color indexed="1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Ａ．基本管理!$A$1</c:f>
          <c:strCache>
            <c:ptCount val="1"/>
            <c:pt idx="0">
              <c:v>医療情報システム安全管理ガイドライン準拠性チェックリスト_x000d_ CMIS50-A（基本管理）</c:v>
            </c:pt>
          </c:strCache>
        </c:strRef>
      </c:tx>
      <c:layout>
        <c:manualLayout>
          <c:xMode val="edge"/>
          <c:yMode val="edge"/>
          <c:x val="0.108638194327907"/>
          <c:y val="0.0601504427504792"/>
        </c:manualLayout>
      </c:layout>
      <c:overlay val="1"/>
      <c:spPr>
        <a:noFill/>
        <a:ln w="25400">
          <a:noFill/>
        </a:ln>
      </c:spPr>
      <c:txPr>
        <a:bodyPr/>
        <a:lstStyle/>
        <a:p>
          <a:pPr algn="ctr">
            <a:defRPr/>
          </a:pPr>
          <a:endParaRPr lang="ja-JP"/>
        </a:p>
      </c:txPr>
    </c:title>
    <c:autoTitleDeleted val="0"/>
    <c:plotArea>
      <c:layout>
        <c:manualLayout>
          <c:layoutTarget val="inner"/>
          <c:xMode val="edge"/>
          <c:yMode val="edge"/>
          <c:x val="0.326241586659999"/>
          <c:y val="0.248120528482334"/>
          <c:w val="0.434043154425912"/>
          <c:h val="0.575188497845411"/>
        </c:manualLayout>
      </c:layout>
      <c:radarChart>
        <c:radarStyle val="marker"/>
        <c:varyColors val="0"/>
        <c:ser>
          <c:idx val="0"/>
          <c:order val="0"/>
          <c:spPr>
            <a:ln w="25400">
              <a:solidFill>
                <a:srgbClr val="000090"/>
              </a:solidFill>
              <a:prstDash val="solid"/>
            </a:ln>
          </c:spPr>
          <c:marker>
            <c:symbol val="diamond"/>
            <c:size val="5"/>
            <c:spPr>
              <a:solidFill>
                <a:srgbClr val="000090"/>
              </a:solidFill>
              <a:ln>
                <a:solidFill>
                  <a:srgbClr val="000090"/>
                </a:solidFill>
                <a:prstDash val="solid"/>
              </a:ln>
            </c:spPr>
          </c:marker>
          <c:cat>
            <c:strRef>
              <c:f>レーダーチャートA!$B$2:$B$14</c:f>
              <c:strCache>
                <c:ptCount val="13"/>
                <c:pt idx="0">
                  <c:v>１　方針の制定と公表（6.1）</c:v>
                </c:pt>
                <c:pt idx="1">
                  <c:v>２　医療機関における情報セキュリティマネジメントシステムの実践（6.2）</c:v>
                </c:pt>
                <c:pt idx="2">
                  <c:v>３　組織的安全管理対策（6.3）</c:v>
                </c:pt>
                <c:pt idx="3">
                  <c:v>４　物理的安全対策（6.4）</c:v>
                </c:pt>
                <c:pt idx="4">
                  <c:v>５　技術的安全対策（6.5）</c:v>
                </c:pt>
                <c:pt idx="5">
                  <c:v>６　人的安全対策（6.6）</c:v>
                </c:pt>
                <c:pt idx="6">
                  <c:v>７　情報の廃棄（6.7）</c:v>
                </c:pt>
                <c:pt idx="7">
                  <c:v>８　情報システムの改造と保守（6.8）</c:v>
                </c:pt>
                <c:pt idx="8">
                  <c:v>９　情報および情報機器の持ち出しについて（6.9）</c:v>
                </c:pt>
                <c:pt idx="9">
                  <c:v>１０　災害、サイバー攻撃等の非常時の対応（6.10）</c:v>
                </c:pt>
                <c:pt idx="10">
                  <c:v>１１　外部と個人情報を含む医療情報を交換する場合の安全管理（6.11）</c:v>
                </c:pt>
                <c:pt idx="11">
                  <c:v>１２　法令で定められた記名・押印を電子署名で行うことについて（6.12）</c:v>
                </c:pt>
                <c:pt idx="12">
                  <c:v>１３　情報の相互運用性と標準化について（5.）</c:v>
                </c:pt>
              </c:strCache>
            </c:strRef>
          </c:cat>
          <c:val>
            <c:numRef>
              <c:f>レーダーチャートA!$C$2:$C$14</c:f>
              <c:numCache>
                <c:formatCode>0_ </c:formatCode>
                <c:ptCount val="13"/>
                <c:pt idx="0">
                  <c:v>#N/A</c:v>
                </c:pt>
                <c:pt idx="1">
                  <c:v>#N/A</c:v>
                </c:pt>
                <c:pt idx="2">
                  <c:v>#N/A</c:v>
                </c:pt>
                <c:pt idx="3">
                  <c:v>#N/A</c:v>
                </c:pt>
                <c:pt idx="4">
                  <c:v>#N/A</c:v>
                </c:pt>
                <c:pt idx="5">
                  <c:v>#N/A</c:v>
                </c:pt>
                <c:pt idx="6">
                  <c:v>#N/A</c:v>
                </c:pt>
                <c:pt idx="7">
                  <c:v>#N/A</c:v>
                </c:pt>
                <c:pt idx="8">
                  <c:v>#N/A</c:v>
                </c:pt>
                <c:pt idx="9">
                  <c:v>#N/A</c:v>
                </c:pt>
                <c:pt idx="10">
                  <c:v>#N/A</c:v>
                </c:pt>
                <c:pt idx="11">
                  <c:v>#N/A</c:v>
                </c:pt>
                <c:pt idx="12">
                  <c:v>#N/A</c:v>
                </c:pt>
              </c:numCache>
            </c:numRef>
          </c:val>
          <c:extLst xmlns:c16r2="http://schemas.microsoft.com/office/drawing/2015/06/chart">
            <c:ext xmlns:c16="http://schemas.microsoft.com/office/drawing/2014/chart" uri="{C3380CC4-5D6E-409C-BE32-E72D297353CC}">
              <c16:uniqueId val="{00000000-00B3-4A68-AE38-BE20C29AC883}"/>
            </c:ext>
          </c:extLst>
        </c:ser>
        <c:dLbls>
          <c:showLegendKey val="0"/>
          <c:showVal val="0"/>
          <c:showCatName val="0"/>
          <c:showSerName val="0"/>
          <c:showPercent val="0"/>
          <c:showBubbleSize val="0"/>
        </c:dLbls>
        <c:axId val="-2087064056"/>
        <c:axId val="-2087060856"/>
      </c:radarChart>
      <c:catAx>
        <c:axId val="-20870640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87060856"/>
        <c:crosses val="autoZero"/>
        <c:auto val="0"/>
        <c:lblAlgn val="ctr"/>
        <c:lblOffset val="100"/>
        <c:noMultiLvlLbl val="0"/>
      </c:catAx>
      <c:valAx>
        <c:axId val="-2087060856"/>
        <c:scaling>
          <c:orientation val="minMax"/>
          <c:max val="100.0"/>
        </c:scaling>
        <c:delete val="0"/>
        <c:axPos val="l"/>
        <c:majorGridlines>
          <c:spPr>
            <a:ln w="3175">
              <a:solidFill>
                <a:srgbClr val="000000"/>
              </a:solidFill>
              <a:prstDash val="sysDash"/>
            </a:ln>
          </c:spPr>
        </c:majorGridlines>
        <c:numFmt formatCode="0_ "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087064056"/>
        <c:crosses val="autoZero"/>
        <c:crossBetween val="between"/>
        <c:majorUnit val="2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c:pageMargins b="1.0" l="0.75" r="0.75" t="1.0" header="0.512" footer="0.512"/>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0102275922896"/>
          <c:y val="0.0307377052928846"/>
        </c:manualLayout>
      </c:layout>
      <c:overlay val="0"/>
      <c:spPr>
        <a:noFill/>
        <a:ln w="25400">
          <a:noFill/>
        </a:ln>
      </c:spPr>
      <c:txPr>
        <a:bodyPr/>
        <a:lstStyle/>
        <a:p>
          <a:pPr>
            <a:defRPr sz="14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303161344908047"/>
          <c:y val="0.262295081967213"/>
          <c:w val="0.395115496918071"/>
          <c:h val="0.563524590163934"/>
        </c:manualLayout>
      </c:layout>
      <c:radarChart>
        <c:radarStyle val="marker"/>
        <c:varyColors val="0"/>
        <c:ser>
          <c:idx val="0"/>
          <c:order val="0"/>
          <c:tx>
            <c:strRef>
              <c:f>レーダーチャートB!$A$1</c:f>
              <c:strCache>
                <c:ptCount val="1"/>
                <c:pt idx="0">
                  <c:v>医療情報システム安全管理ガイドライン準拠性チェックリスト
 CMIS50-B（電子保存）</c:v>
                </c:pt>
              </c:strCache>
            </c:strRef>
          </c:tx>
          <c:spPr>
            <a:ln w="25400">
              <a:solidFill>
                <a:srgbClr val="000090"/>
              </a:solidFill>
              <a:prstDash val="solid"/>
            </a:ln>
          </c:spPr>
          <c:marker>
            <c:symbol val="diamond"/>
            <c:size val="5"/>
            <c:spPr>
              <a:solidFill>
                <a:srgbClr val="000090"/>
              </a:solidFill>
              <a:ln>
                <a:solidFill>
                  <a:srgbClr val="000090"/>
                </a:solidFill>
                <a:prstDash val="solid"/>
              </a:ln>
            </c:spPr>
          </c:marker>
          <c:cat>
            <c:strRef>
              <c:f>レーダーチャートB!$B$2:$B$6</c:f>
              <c:strCache>
                <c:ptCount val="5"/>
                <c:pt idx="0">
                  <c:v>１　真正性の確保について（7.1）</c:v>
                </c:pt>
                <c:pt idx="1">
                  <c:v>２　見読性の確保について（7.2）</c:v>
                </c:pt>
                <c:pt idx="2">
                  <c:v>３　保存性の確保について（7.3）</c:v>
                </c:pt>
                <c:pt idx="3">
                  <c:v>４　ネットワークを通じて医療機関等の外部に保存する場合(7.1～7.3）</c:v>
                </c:pt>
                <c:pt idx="4">
                  <c:v>５　診療録等をスキャナ等により電子化して保存する場合について（9.）</c:v>
                </c:pt>
              </c:strCache>
            </c:strRef>
          </c:cat>
          <c:val>
            <c:numRef>
              <c:f>レーダーチャートB!$C$2:$C$6</c:f>
              <c:numCache>
                <c:formatCode>0_ </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2F-4285-B536-F0C7E987858E}"/>
            </c:ext>
          </c:extLst>
        </c:ser>
        <c:dLbls>
          <c:showLegendKey val="0"/>
          <c:showVal val="0"/>
          <c:showCatName val="0"/>
          <c:showSerName val="0"/>
          <c:showPercent val="0"/>
          <c:showBubbleSize val="0"/>
        </c:dLbls>
        <c:axId val="-2086175656"/>
        <c:axId val="-2086170568"/>
      </c:radarChart>
      <c:catAx>
        <c:axId val="-20861756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86170568"/>
        <c:crosses val="autoZero"/>
        <c:auto val="0"/>
        <c:lblAlgn val="ctr"/>
        <c:lblOffset val="100"/>
        <c:noMultiLvlLbl val="0"/>
      </c:catAx>
      <c:valAx>
        <c:axId val="-2086170568"/>
        <c:scaling>
          <c:orientation val="minMax"/>
          <c:max val="100.0"/>
          <c:min val="0.0"/>
        </c:scaling>
        <c:delete val="0"/>
        <c:axPos val="l"/>
        <c:majorGridlines>
          <c:spPr>
            <a:ln w="3175">
              <a:solidFill>
                <a:srgbClr val="000000"/>
              </a:solidFill>
              <a:prstDash val="sysDash"/>
            </a:ln>
          </c:spPr>
        </c:majorGridlines>
        <c:numFmt formatCode="0_ "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086175656"/>
        <c:crosses val="autoZero"/>
        <c:crossBetween val="between"/>
        <c:majorUnit val="2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c:pageMargins b="1.0" l="0.75" r="0.75" t="1.0" header="0.512" footer="0.512"/>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radarChart>
        <c:radarStyle val="marker"/>
        <c:varyColors val="0"/>
        <c:ser>
          <c:idx val="0"/>
          <c:order val="0"/>
          <c:spPr>
            <a:ln w="12700">
              <a:solidFill>
                <a:srgbClr val="000090"/>
              </a:solidFill>
              <a:prstDash val="solid"/>
            </a:ln>
          </c:spPr>
          <c:marker>
            <c:symbol val="diamond"/>
            <c:size val="5"/>
            <c:spPr>
              <a:solidFill>
                <a:srgbClr val="000090"/>
              </a:solidFill>
              <a:ln>
                <a:solidFill>
                  <a:srgbClr val="000090"/>
                </a:solidFill>
                <a:prstDash val="solid"/>
              </a:ln>
            </c:spPr>
          </c:marker>
          <c:val>
            <c:numRef>
              <c:f>レーダーチャートB!#REF!</c:f>
              <c:numCache>
                <c:formatCode>General</c:formatCode>
                <c:ptCount val="1"/>
                <c:pt idx="0">
                  <c:v>1.0</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レーダーチャートB!#REF!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レーダーチャートB!#REF!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D51-4047-B492-724F4BDC21BF}"/>
            </c:ext>
          </c:extLst>
        </c:ser>
        <c:dLbls>
          <c:showLegendKey val="0"/>
          <c:showVal val="0"/>
          <c:showCatName val="0"/>
          <c:showSerName val="0"/>
          <c:showPercent val="0"/>
          <c:showBubbleSize val="0"/>
        </c:dLbls>
        <c:axId val="-2086138680"/>
        <c:axId val="-2086134088"/>
      </c:radarChart>
      <c:catAx>
        <c:axId val="-208613868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86134088"/>
        <c:crosses val="autoZero"/>
        <c:auto val="0"/>
        <c:lblAlgn val="ctr"/>
        <c:lblOffset val="100"/>
        <c:noMultiLvlLbl val="0"/>
      </c:catAx>
      <c:valAx>
        <c:axId val="-20861340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0861386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c:pageMargins b="1.0" l="0.75" r="0.75" t="1.0" header="0.512" footer="0.51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8784062542641"/>
          <c:y val="0.0275861456404244"/>
        </c:manualLayout>
      </c:layout>
      <c:overlay val="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280899069041782"/>
          <c:y val="0.275804178240301"/>
          <c:w val="0.43679805235997"/>
          <c:h val="0.526227603881801"/>
        </c:manualLayout>
      </c:layout>
      <c:radarChart>
        <c:radarStyle val="marker"/>
        <c:varyColors val="0"/>
        <c:ser>
          <c:idx val="0"/>
          <c:order val="0"/>
          <c:tx>
            <c:strRef>
              <c:f>レーダーチャートC!$A$1</c:f>
              <c:strCache>
                <c:ptCount val="1"/>
                <c:pt idx="0">
                  <c:v>医療情報システム安全管理ガイドライン準拠性チェックリスト
 CMIS50-C（外部保存）</c:v>
                </c:pt>
              </c:strCache>
            </c:strRef>
          </c:tx>
          <c:spPr>
            <a:ln w="25400">
              <a:solidFill>
                <a:srgbClr val="000090"/>
              </a:solidFill>
              <a:prstDash val="solid"/>
            </a:ln>
          </c:spPr>
          <c:marker>
            <c:symbol val="diamond"/>
            <c:size val="5"/>
            <c:spPr>
              <a:solidFill>
                <a:srgbClr val="000090"/>
              </a:solidFill>
              <a:ln>
                <a:solidFill>
                  <a:srgbClr val="000090"/>
                </a:solidFill>
                <a:prstDash val="solid"/>
              </a:ln>
            </c:spPr>
          </c:marker>
          <c:cat>
            <c:strRef>
              <c:f>レーダーチャートC!$B$2:$B$5</c:f>
              <c:strCache>
                <c:ptCount val="4"/>
                <c:pt idx="0">
                  <c:v>1.1　運用管理規程（8.4.1）</c:v>
                </c:pt>
                <c:pt idx="1">
                  <c:v>２　外部保存をネットワークを通じて行う場合（8.1）</c:v>
                </c:pt>
                <c:pt idx="2">
                  <c:v>３　電子媒体による外部保存を可搬媒体を用いて行う場合(F1)</c:v>
                </c:pt>
                <c:pt idx="3">
                  <c:v>４　紙媒体のままで外部保存を行う場合(F2)</c:v>
                </c:pt>
              </c:strCache>
            </c:strRef>
          </c:cat>
          <c:val>
            <c:numRef>
              <c:f>レーダーチャートC!$C$2:$C$5</c:f>
              <c:numCache>
                <c:formatCode>0_ </c:formatCode>
                <c:ptCount val="4"/>
                <c:pt idx="0">
                  <c:v>#N/A</c:v>
                </c:pt>
                <c:pt idx="1">
                  <c:v>#N/A</c:v>
                </c:pt>
                <c:pt idx="2">
                  <c:v>#N/A</c:v>
                </c:pt>
                <c:pt idx="3">
                  <c:v>#N/A</c:v>
                </c:pt>
              </c:numCache>
            </c:numRef>
          </c:val>
          <c:extLst xmlns:c16r2="http://schemas.microsoft.com/office/drawing/2015/06/chart">
            <c:ext xmlns:c16="http://schemas.microsoft.com/office/drawing/2014/chart" uri="{C3380CC4-5D6E-409C-BE32-E72D297353CC}">
              <c16:uniqueId val="{00000000-CFCE-41E4-8A98-11793D7B1FCE}"/>
            </c:ext>
          </c:extLst>
        </c:ser>
        <c:dLbls>
          <c:showLegendKey val="0"/>
          <c:showVal val="0"/>
          <c:showCatName val="0"/>
          <c:showSerName val="0"/>
          <c:showPercent val="0"/>
          <c:showBubbleSize val="0"/>
        </c:dLbls>
        <c:axId val="-2061627592"/>
        <c:axId val="-2061625416"/>
      </c:radarChart>
      <c:catAx>
        <c:axId val="-206162759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61625416"/>
        <c:crosses val="autoZero"/>
        <c:auto val="0"/>
        <c:lblAlgn val="ctr"/>
        <c:lblOffset val="100"/>
        <c:noMultiLvlLbl val="0"/>
      </c:catAx>
      <c:valAx>
        <c:axId val="-2061625416"/>
        <c:scaling>
          <c:orientation val="minMax"/>
          <c:max val="100.0"/>
          <c:min val="0.0"/>
        </c:scaling>
        <c:delete val="0"/>
        <c:axPos val="l"/>
        <c:majorGridlines>
          <c:spPr>
            <a:ln w="3175">
              <a:solidFill>
                <a:srgbClr val="000000"/>
              </a:solidFill>
              <a:prstDash val="sysDash"/>
            </a:ln>
          </c:spPr>
        </c:majorGridlines>
        <c:numFmt formatCode="0_ " sourceLinked="1"/>
        <c:majorTickMark val="cross"/>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Ｐゴシック"/>
                <a:ea typeface="ＭＳ Ｐゴシック"/>
                <a:cs typeface="ＭＳ Ｐゴシック"/>
              </a:defRPr>
            </a:pPr>
            <a:endParaRPr lang="ja-JP"/>
          </a:p>
        </c:txPr>
        <c:crossAx val="-2061627592"/>
        <c:crosses val="autoZero"/>
        <c:crossBetween val="between"/>
        <c:majorUnit val="2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printSettings>
    <c:headerFooter/>
    <c:pageMargins b="1.0" l="0.75" r="0.75" t="1.0" header="0.512" footer="0.512"/>
    <c:pageSetup paperSize="9" orientation="landscape"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radarChart>
        <c:radarStyle val="marker"/>
        <c:varyColors val="0"/>
        <c:ser>
          <c:idx val="0"/>
          <c:order val="0"/>
          <c:spPr>
            <a:ln w="12700">
              <a:solidFill>
                <a:srgbClr val="000090"/>
              </a:solidFill>
              <a:prstDash val="solid"/>
            </a:ln>
          </c:spPr>
          <c:marker>
            <c:symbol val="diamond"/>
            <c:size val="5"/>
            <c:spPr>
              <a:solidFill>
                <a:srgbClr val="000090"/>
              </a:solidFill>
              <a:ln>
                <a:solidFill>
                  <a:srgbClr val="000090"/>
                </a:solidFill>
                <a:prstDash val="solid"/>
              </a:ln>
            </c:spPr>
          </c:marker>
          <c:val>
            <c:numRef>
              <c:f>レーダーチャートC!#REF!</c:f>
              <c:numCache>
                <c:formatCode>General</c:formatCode>
                <c:ptCount val="1"/>
                <c:pt idx="0">
                  <c:v>1.0</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レーダーチャートC!#REF!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レーダーチャートC!#REF!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A2E-44F8-98AC-8270231BB9CD}"/>
            </c:ext>
          </c:extLst>
        </c:ser>
        <c:dLbls>
          <c:showLegendKey val="0"/>
          <c:showVal val="0"/>
          <c:showCatName val="0"/>
          <c:showSerName val="0"/>
          <c:showPercent val="0"/>
          <c:showBubbleSize val="0"/>
        </c:dLbls>
        <c:axId val="-2084045032"/>
        <c:axId val="-2061636104"/>
      </c:radarChart>
      <c:catAx>
        <c:axId val="-20840450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61636104"/>
        <c:crosses val="autoZero"/>
        <c:auto val="0"/>
        <c:lblAlgn val="ctr"/>
        <c:lblOffset val="100"/>
        <c:noMultiLvlLbl val="0"/>
      </c:catAx>
      <c:valAx>
        <c:axId val="-2061636104"/>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0840450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c:pageMargins b="1.0" l="0.75" r="0.75" t="1.0" header="0.512" footer="0.51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177800</xdr:colOff>
      <xdr:row>15</xdr:row>
      <xdr:rowOff>38100</xdr:rowOff>
    </xdr:from>
    <xdr:to>
      <xdr:col>5</xdr:col>
      <xdr:colOff>622300</xdr:colOff>
      <xdr:row>44</xdr:row>
      <xdr:rowOff>152400</xdr:rowOff>
    </xdr:to>
    <xdr:graphicFrame macro="">
      <xdr:nvGraphicFramePr>
        <xdr:cNvPr id="3603524" name="Chart 16">
          <a:extLst>
            <a:ext uri="{FF2B5EF4-FFF2-40B4-BE49-F238E27FC236}">
              <a16:creationId xmlns:a16="http://schemas.microsoft.com/office/drawing/2014/main" xmlns="" id="{00000000-0008-0000-0400-000044FC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19759</xdr:rowOff>
    </xdr:from>
    <xdr:to>
      <xdr:col>4</xdr:col>
      <xdr:colOff>660400</xdr:colOff>
      <xdr:row>32</xdr:row>
      <xdr:rowOff>152400</xdr:rowOff>
    </xdr:to>
    <xdr:graphicFrame macro="">
      <xdr:nvGraphicFramePr>
        <xdr:cNvPr id="3627090" name="Chart 1">
          <a:extLst>
            <a:ext uri="{FF2B5EF4-FFF2-40B4-BE49-F238E27FC236}">
              <a16:creationId xmlns:a16="http://schemas.microsoft.com/office/drawing/2014/main" xmlns="" id="{00000000-0008-0000-0600-00005258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50800</xdr:colOff>
      <xdr:row>0</xdr:row>
      <xdr:rowOff>0</xdr:rowOff>
    </xdr:from>
    <xdr:to>
      <xdr:col>5</xdr:col>
      <xdr:colOff>495300</xdr:colOff>
      <xdr:row>0</xdr:row>
      <xdr:rowOff>0</xdr:rowOff>
    </xdr:to>
    <xdr:graphicFrame macro="">
      <xdr:nvGraphicFramePr>
        <xdr:cNvPr id="3627091" name="Chart 3">
          <a:extLst>
            <a:ext uri="{FF2B5EF4-FFF2-40B4-BE49-F238E27FC236}">
              <a16:creationId xmlns:a16="http://schemas.microsoft.com/office/drawing/2014/main" xmlns="" id="{00000000-0008-0000-0600-00005358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1123950</xdr:colOff>
      <xdr:row>25</xdr:row>
      <xdr:rowOff>0</xdr:rowOff>
    </xdr:from>
    <xdr:ext cx="184666" cy="261610"/>
    <xdr:sp macro="" textlink="">
      <xdr:nvSpPr>
        <xdr:cNvPr id="2" name="テキスト ボックス 1">
          <a:extLst>
            <a:ext uri="{FF2B5EF4-FFF2-40B4-BE49-F238E27FC236}">
              <a16:creationId xmlns:a16="http://schemas.microsoft.com/office/drawing/2014/main" xmlns="" id="{00000000-0008-0000-0800-000002000000}"/>
            </a:ext>
          </a:extLst>
        </xdr:cNvPr>
        <xdr:cNvSpPr txBox="1"/>
      </xdr:nvSpPr>
      <xdr:spPr>
        <a:xfrm>
          <a:off x="17618075" y="42227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165100</xdr:colOff>
      <xdr:row>5</xdr:row>
      <xdr:rowOff>203200</xdr:rowOff>
    </xdr:from>
    <xdr:to>
      <xdr:col>5</xdr:col>
      <xdr:colOff>660400</xdr:colOff>
      <xdr:row>38</xdr:row>
      <xdr:rowOff>165100</xdr:rowOff>
    </xdr:to>
    <xdr:graphicFrame macro="">
      <xdr:nvGraphicFramePr>
        <xdr:cNvPr id="3665992" name="Chart 2">
          <a:extLst>
            <a:ext uri="{FF2B5EF4-FFF2-40B4-BE49-F238E27FC236}">
              <a16:creationId xmlns:a16="http://schemas.microsoft.com/office/drawing/2014/main" xmlns="" id="{00000000-0008-0000-0900-000048F0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50800</xdr:colOff>
      <xdr:row>0</xdr:row>
      <xdr:rowOff>0</xdr:rowOff>
    </xdr:from>
    <xdr:to>
      <xdr:col>5</xdr:col>
      <xdr:colOff>495300</xdr:colOff>
      <xdr:row>0</xdr:row>
      <xdr:rowOff>0</xdr:rowOff>
    </xdr:to>
    <xdr:graphicFrame macro="">
      <xdr:nvGraphicFramePr>
        <xdr:cNvPr id="3665993" name="Chart 3">
          <a:extLst>
            <a:ext uri="{FF2B5EF4-FFF2-40B4-BE49-F238E27FC236}">
              <a16:creationId xmlns:a16="http://schemas.microsoft.com/office/drawing/2014/main" xmlns="" id="{00000000-0008-0000-0900-000049F0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75" zoomScaleNormal="75" zoomScaleSheetLayoutView="100" zoomScalePageLayoutView="75" workbookViewId="0">
      <selection activeCell="E7" sqref="E7"/>
    </sheetView>
  </sheetViews>
  <sheetFormatPr baseColWidth="12" defaultColWidth="8.83203125" defaultRowHeight="17" x14ac:dyDescent="0"/>
  <cols>
    <col min="1" max="1" width="115.1640625" customWidth="1"/>
  </cols>
  <sheetData>
    <row r="1" spans="1:1" ht="73.75" customHeight="1">
      <c r="A1" s="155" t="s">
        <v>851</v>
      </c>
    </row>
    <row r="2" spans="1:1" ht="198" customHeight="1">
      <c r="A2" s="157" t="s">
        <v>916</v>
      </c>
    </row>
    <row r="3" spans="1:1" ht="150" customHeight="1">
      <c r="A3" s="157" t="s">
        <v>852</v>
      </c>
    </row>
    <row r="4" spans="1:1" ht="136.75" customHeight="1">
      <c r="A4" s="157" t="s">
        <v>853</v>
      </c>
    </row>
    <row r="5" spans="1:1" ht="123" customHeight="1">
      <c r="A5" s="157" t="s">
        <v>917</v>
      </c>
    </row>
    <row r="6" spans="1:1" ht="108" customHeight="1">
      <c r="A6" s="160" t="s">
        <v>854</v>
      </c>
    </row>
    <row r="7" spans="1:1" ht="241.25" customHeight="1">
      <c r="A7" s="157" t="s">
        <v>855</v>
      </c>
    </row>
    <row r="8" spans="1:1" ht="263.5" customHeight="1">
      <c r="A8" s="157" t="s">
        <v>861</v>
      </c>
    </row>
    <row r="9" spans="1:1" ht="227.5" customHeight="1">
      <c r="A9" s="159" t="s">
        <v>856</v>
      </c>
    </row>
    <row r="10" spans="1:1" ht="97.75" customHeight="1">
      <c r="A10" s="161" t="s">
        <v>860</v>
      </c>
    </row>
    <row r="11" spans="1:1" ht="104.5" customHeight="1">
      <c r="A11" s="157" t="s">
        <v>859</v>
      </c>
    </row>
    <row r="12" spans="1:1" ht="133.75" customHeight="1">
      <c r="A12" s="157" t="s">
        <v>857</v>
      </c>
    </row>
    <row r="13" spans="1:1" ht="136.75" customHeight="1">
      <c r="A13" s="157" t="s">
        <v>867</v>
      </c>
    </row>
    <row r="14" spans="1:1" ht="119.5" customHeight="1">
      <c r="A14" s="157" t="s">
        <v>850</v>
      </c>
    </row>
    <row r="15" spans="1:1" ht="121.75" customHeight="1">
      <c r="A15" s="158" t="s">
        <v>918</v>
      </c>
    </row>
    <row r="16" spans="1:1" ht="19.25" customHeight="1">
      <c r="A16" s="156"/>
    </row>
    <row r="17" spans="1:1" ht="19.75" customHeight="1">
      <c r="A17" s="162" t="s">
        <v>848</v>
      </c>
    </row>
    <row r="18" spans="1:1" ht="25.75" customHeight="1">
      <c r="A18" s="163" t="s">
        <v>849</v>
      </c>
    </row>
    <row r="19" spans="1:1" ht="133.25" customHeight="1">
      <c r="A19" s="164" t="s">
        <v>858</v>
      </c>
    </row>
  </sheetData>
  <sheetProtection sheet="1" objects="1" scenarios="1"/>
  <phoneticPr fontId="2"/>
  <pageMargins left="0.7" right="0.7" top="0.75" bottom="0.75" header="0.3" footer="0.3"/>
  <pageSetup paperSize="9" scale="94" orientation="portrait"/>
  <headerFooter>
    <oddHeader>&amp;RMSG50-ABC_170607</oddHeader>
  </headerFooter>
  <rowBreaks count="2" manualBreakCount="2">
    <brk id="6" man="1"/>
    <brk id="10"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0"/>
  <sheetViews>
    <sheetView tabSelected="1" zoomScaleSheetLayoutView="100" workbookViewId="0">
      <pane ySplit="7" topLeftCell="A70" activePane="bottomLeft" state="frozen"/>
      <selection pane="bottomLeft" activeCell="S100" sqref="S100"/>
    </sheetView>
  </sheetViews>
  <sheetFormatPr baseColWidth="12" defaultColWidth="9" defaultRowHeight="17" x14ac:dyDescent="0"/>
  <cols>
    <col min="1" max="1" width="4.6640625" style="2" customWidth="1"/>
    <col min="2" max="2" width="9.6640625" style="43" customWidth="1"/>
    <col min="3" max="3" width="82.6640625" style="2" customWidth="1"/>
    <col min="4" max="4" width="6.6640625" style="19" customWidth="1"/>
    <col min="5" max="5" width="38.6640625" style="2" customWidth="1"/>
    <col min="6" max="6" width="6.6640625" style="39" customWidth="1"/>
    <col min="7" max="7" width="9.1640625" style="29" hidden="1" customWidth="1"/>
    <col min="8" max="8" width="5.5" style="27" hidden="1" customWidth="1"/>
    <col min="9" max="11" width="3.1640625" style="26" hidden="1" customWidth="1"/>
    <col min="12" max="12" width="15.33203125" style="26" hidden="1" customWidth="1"/>
    <col min="13" max="13" width="9.83203125" style="3" customWidth="1"/>
    <col min="14" max="14" width="9" style="3"/>
    <col min="15" max="16384" width="9" style="2"/>
  </cols>
  <sheetData>
    <row r="1" spans="1:14" ht="46.75" customHeight="1">
      <c r="A1" s="271" t="s">
        <v>868</v>
      </c>
      <c r="B1" s="272"/>
      <c r="C1" s="272"/>
      <c r="D1" s="272"/>
      <c r="E1" s="272"/>
      <c r="F1" s="273"/>
      <c r="G1" s="27"/>
    </row>
    <row r="2" spans="1:14" ht="19" thickBot="1">
      <c r="A2" s="283" t="s">
        <v>846</v>
      </c>
      <c r="B2" s="284"/>
      <c r="C2" s="284"/>
      <c r="D2" s="284"/>
      <c r="E2" s="284"/>
      <c r="F2" s="285"/>
      <c r="G2" s="27"/>
    </row>
    <row r="3" spans="1:14" ht="18" customHeight="1">
      <c r="B3" s="165" t="s">
        <v>869</v>
      </c>
      <c r="C3" s="119"/>
      <c r="D3" s="220"/>
      <c r="E3" s="6"/>
      <c r="F3" s="187" t="s">
        <v>862</v>
      </c>
      <c r="G3" s="98"/>
    </row>
    <row r="4" spans="1:14" s="4" customFormat="1" ht="18" customHeight="1">
      <c r="B4" s="120" t="s">
        <v>680</v>
      </c>
      <c r="D4" s="14" t="s">
        <v>866</v>
      </c>
      <c r="E4" s="19"/>
      <c r="F4" s="227">
        <f>IF(SUM($J$8:$J$219)=0,0,SUM($F$8,$F$22,$F$29,$F$48,$F$56,$F$108,$F$120,$F$125,$F$148,$F$170,$F$179,$F$203,$F$213)/SUM($J$8:$J$219))</f>
        <v>0</v>
      </c>
      <c r="G4" s="27"/>
      <c r="H4" s="27"/>
      <c r="I4" s="27"/>
      <c r="J4" s="27"/>
      <c r="K4" s="27"/>
      <c r="L4" s="27"/>
      <c r="M4" s="184"/>
      <c r="N4" s="184"/>
    </row>
    <row r="5" spans="1:14" s="4" customFormat="1" ht="18" customHeight="1">
      <c r="A5" s="274" t="s">
        <v>329</v>
      </c>
      <c r="B5" s="277" t="s">
        <v>323</v>
      </c>
      <c r="C5" s="280" t="s">
        <v>322</v>
      </c>
      <c r="D5" s="221" t="s">
        <v>863</v>
      </c>
      <c r="E5" s="289" t="s">
        <v>588</v>
      </c>
      <c r="F5" s="286" t="s">
        <v>134</v>
      </c>
      <c r="G5" s="269" t="s">
        <v>135</v>
      </c>
      <c r="H5" s="269" t="s">
        <v>136</v>
      </c>
      <c r="I5" s="270" t="s">
        <v>324</v>
      </c>
      <c r="J5" s="270"/>
      <c r="K5" s="270"/>
      <c r="L5" s="269" t="s">
        <v>137</v>
      </c>
      <c r="M5" s="184"/>
      <c r="N5" s="184"/>
    </row>
    <row r="6" spans="1:14" s="4" customFormat="1" ht="18" customHeight="1">
      <c r="A6" s="275"/>
      <c r="B6" s="278"/>
      <c r="C6" s="281"/>
      <c r="D6" s="222" t="s">
        <v>864</v>
      </c>
      <c r="E6" s="290"/>
      <c r="F6" s="287"/>
      <c r="G6" s="269"/>
      <c r="H6" s="269"/>
      <c r="I6" s="269" t="s">
        <v>325</v>
      </c>
      <c r="J6" s="269" t="s">
        <v>326</v>
      </c>
      <c r="K6" s="269" t="s">
        <v>327</v>
      </c>
      <c r="L6" s="269"/>
      <c r="M6" s="184"/>
      <c r="N6" s="184"/>
    </row>
    <row r="7" spans="1:14" s="184" customFormat="1" ht="18" customHeight="1">
      <c r="A7" s="276"/>
      <c r="B7" s="279"/>
      <c r="C7" s="282"/>
      <c r="D7" s="190" t="s">
        <v>865</v>
      </c>
      <c r="E7" s="291"/>
      <c r="F7" s="288"/>
      <c r="G7" s="269"/>
      <c r="H7" s="269"/>
      <c r="I7" s="269"/>
      <c r="J7" s="269"/>
      <c r="K7" s="269"/>
      <c r="L7" s="269"/>
    </row>
    <row r="8" spans="1:14" s="4" customFormat="1" ht="18" customHeight="1">
      <c r="A8" s="124"/>
      <c r="B8" s="125" t="s">
        <v>50</v>
      </c>
      <c r="C8" s="126"/>
      <c r="D8" s="223"/>
      <c r="E8" s="126"/>
      <c r="F8" s="228">
        <f>IF(SUM(G9:G21)=0,0,SUM(F9:F21)/SUM(G9:G21)*100)</f>
        <v>0</v>
      </c>
      <c r="G8" s="131" t="s">
        <v>208</v>
      </c>
      <c r="H8" s="131">
        <v>1</v>
      </c>
      <c r="I8" s="45"/>
      <c r="J8" s="45">
        <f>IF(F8=0,0,H8)</f>
        <v>0</v>
      </c>
      <c r="K8" s="45"/>
      <c r="L8" s="27"/>
      <c r="M8" s="184"/>
      <c r="N8" s="184"/>
    </row>
    <row r="9" spans="1:14" ht="18" customHeight="1">
      <c r="A9" s="51"/>
      <c r="B9" s="48">
        <v>1.1000000000000001</v>
      </c>
      <c r="C9" s="49" t="s">
        <v>517</v>
      </c>
      <c r="D9" s="104"/>
      <c r="E9" s="68"/>
      <c r="F9" s="229" t="str">
        <f>IF(AND(D9="○",E9=""),G9,IF(D9="○",G9,IF(D9="×",0.001,IF(D9="NA",D9,"未記入"))))</f>
        <v>未記入</v>
      </c>
      <c r="G9" s="27">
        <f t="shared" ref="G9:G16" si="0">IF(D9="NA",0,H9)</f>
        <v>1</v>
      </c>
      <c r="H9" s="27">
        <v>1</v>
      </c>
    </row>
    <row r="10" spans="1:14" ht="18" customHeight="1">
      <c r="A10" s="224"/>
      <c r="B10" s="52" t="s">
        <v>51</v>
      </c>
      <c r="C10" s="53" t="s">
        <v>98</v>
      </c>
      <c r="D10" s="117"/>
      <c r="E10" s="103"/>
      <c r="F10" s="230" t="str">
        <f>IF($F$9="NA","NA",IF(OR($F$9=0.001,$F$9=0),0,IF(AND(D10="○",E10=""),G10-1,IF(D10="○",G10,IF(D10="×",0.001,IF(D10="NA",D10,"未記入"))))))</f>
        <v>未記入</v>
      </c>
      <c r="G10" s="27">
        <f>IF(OR($D$9="NA",D10="NA"),0,H10)</f>
        <v>3</v>
      </c>
      <c r="H10" s="30">
        <v>3</v>
      </c>
    </row>
    <row r="11" spans="1:14" ht="18" customHeight="1">
      <c r="A11" s="224"/>
      <c r="B11" s="52" t="s">
        <v>52</v>
      </c>
      <c r="C11" s="53" t="s">
        <v>99</v>
      </c>
      <c r="D11" s="117"/>
      <c r="E11" s="103"/>
      <c r="F11" s="230" t="str">
        <f t="shared" ref="F11:F15" si="1">IF($F$9="NA","NA",IF(OR($F$9=0.001,$F$9=0),0,IF(AND(D11="○",E11=""),G11-1,IF(D11="○",G11,IF(D11="×",0.001,IF(D11="NA",D11,"未記入"))))))</f>
        <v>未記入</v>
      </c>
      <c r="G11" s="27">
        <f t="shared" ref="G11:G15" si="2">IF(OR($D$9="NA",D11="NA"),0,H11)</f>
        <v>3</v>
      </c>
      <c r="H11" s="30">
        <v>3</v>
      </c>
    </row>
    <row r="12" spans="1:14" ht="18" customHeight="1">
      <c r="A12" s="224"/>
      <c r="B12" s="52" t="s">
        <v>53</v>
      </c>
      <c r="C12" s="53" t="s">
        <v>103</v>
      </c>
      <c r="D12" s="117"/>
      <c r="E12" s="103"/>
      <c r="F12" s="230" t="str">
        <f t="shared" si="1"/>
        <v>未記入</v>
      </c>
      <c r="G12" s="27">
        <f t="shared" si="2"/>
        <v>3</v>
      </c>
      <c r="H12" s="30">
        <v>3</v>
      </c>
    </row>
    <row r="13" spans="1:14" ht="18" customHeight="1">
      <c r="A13" s="224"/>
      <c r="B13" s="52" t="s">
        <v>54</v>
      </c>
      <c r="C13" s="53" t="s">
        <v>104</v>
      </c>
      <c r="D13" s="117"/>
      <c r="E13" s="103"/>
      <c r="F13" s="230" t="str">
        <f t="shared" si="1"/>
        <v>未記入</v>
      </c>
      <c r="G13" s="27">
        <f t="shared" si="2"/>
        <v>3</v>
      </c>
      <c r="H13" s="30">
        <v>3</v>
      </c>
    </row>
    <row r="14" spans="1:14" ht="18" customHeight="1">
      <c r="A14" s="224"/>
      <c r="B14" s="52" t="s">
        <v>55</v>
      </c>
      <c r="C14" s="53" t="s">
        <v>105</v>
      </c>
      <c r="D14" s="117"/>
      <c r="E14" s="103"/>
      <c r="F14" s="230" t="str">
        <f t="shared" si="1"/>
        <v>未記入</v>
      </c>
      <c r="G14" s="27">
        <f t="shared" si="2"/>
        <v>3</v>
      </c>
      <c r="H14" s="30">
        <v>3</v>
      </c>
    </row>
    <row r="15" spans="1:14" ht="18" customHeight="1">
      <c r="A15" s="224"/>
      <c r="B15" s="52" t="s">
        <v>56</v>
      </c>
      <c r="C15" s="53" t="s">
        <v>106</v>
      </c>
      <c r="D15" s="117"/>
      <c r="E15" s="103"/>
      <c r="F15" s="230" t="str">
        <f t="shared" si="1"/>
        <v>未記入</v>
      </c>
      <c r="G15" s="27">
        <f t="shared" si="2"/>
        <v>3</v>
      </c>
      <c r="H15" s="30">
        <v>3</v>
      </c>
    </row>
    <row r="16" spans="1:14" ht="18" customHeight="1">
      <c r="A16" s="51" t="s">
        <v>8</v>
      </c>
      <c r="B16" s="48">
        <v>1.2</v>
      </c>
      <c r="C16" s="49" t="s">
        <v>14</v>
      </c>
      <c r="D16" s="104"/>
      <c r="E16" s="68"/>
      <c r="F16" s="229" t="str">
        <f>IF(AND(D16="○",E16=""),G16,IF(D16="○",G16,IF(D16="×",0.001,IF(D16="NA",D16,"未記入"))))</f>
        <v>未記入</v>
      </c>
      <c r="G16" s="27">
        <f t="shared" si="0"/>
        <v>1</v>
      </c>
      <c r="H16" s="27">
        <v>1</v>
      </c>
    </row>
    <row r="17" spans="1:12" ht="18" customHeight="1">
      <c r="A17" s="51"/>
      <c r="B17" s="52" t="s">
        <v>57</v>
      </c>
      <c r="C17" s="55" t="s">
        <v>75</v>
      </c>
      <c r="D17" s="117"/>
      <c r="E17" s="103"/>
      <c r="F17" s="230" t="str">
        <f>IF($F$16="NA","NA",IF(OR($F$9=0.001,$F$9=0),0,IF(AND(D17="○",E17=""),G17-1,IF(D17="○",G17,IF(D17="×",0.001,IF(D17="NA",D17,"未記入"))))))</f>
        <v>未記入</v>
      </c>
      <c r="G17" s="27">
        <f>IF(OR($D$16="NA",D17="NA"),0,H17)</f>
        <v>3</v>
      </c>
      <c r="H17" s="27">
        <v>3</v>
      </c>
    </row>
    <row r="18" spans="1:12" ht="18" customHeight="1">
      <c r="A18" s="51"/>
      <c r="B18" s="52" t="s">
        <v>58</v>
      </c>
      <c r="C18" s="53" t="s">
        <v>76</v>
      </c>
      <c r="D18" s="117"/>
      <c r="E18" s="103"/>
      <c r="F18" s="230" t="str">
        <f t="shared" ref="F18:F21" si="3">IF($F$16="NA","NA",IF(OR($F$9=0.001,$F$9=0),0,IF(AND(D18="○",E18=""),G18-1,IF(D18="○",G18,IF(D18="×",0.001,IF(D18="NA",D18,"未記入"))))))</f>
        <v>未記入</v>
      </c>
      <c r="G18" s="27">
        <f t="shared" ref="G18:G21" si="4">IF(OR($D$16="NA",D18="NA"),0,H18)</f>
        <v>3</v>
      </c>
      <c r="H18" s="27">
        <v>3</v>
      </c>
    </row>
    <row r="19" spans="1:12" ht="18" customHeight="1">
      <c r="A19" s="51"/>
      <c r="B19" s="52" t="s">
        <v>59</v>
      </c>
      <c r="C19" s="53" t="s">
        <v>77</v>
      </c>
      <c r="D19" s="117"/>
      <c r="E19" s="103"/>
      <c r="F19" s="230" t="str">
        <f t="shared" si="3"/>
        <v>未記入</v>
      </c>
      <c r="G19" s="27">
        <f t="shared" si="4"/>
        <v>3</v>
      </c>
      <c r="H19" s="27">
        <v>3</v>
      </c>
    </row>
    <row r="20" spans="1:12" ht="18" customHeight="1">
      <c r="A20" s="51"/>
      <c r="B20" s="52" t="s">
        <v>60</v>
      </c>
      <c r="C20" s="55" t="s">
        <v>78</v>
      </c>
      <c r="D20" s="117"/>
      <c r="E20" s="103"/>
      <c r="F20" s="230" t="str">
        <f t="shared" si="3"/>
        <v>未記入</v>
      </c>
      <c r="G20" s="27">
        <f t="shared" si="4"/>
        <v>3</v>
      </c>
      <c r="H20" s="27">
        <v>3</v>
      </c>
    </row>
    <row r="21" spans="1:12" ht="18" customHeight="1">
      <c r="A21" s="51"/>
      <c r="B21" s="52" t="s">
        <v>61</v>
      </c>
      <c r="C21" s="53" t="s">
        <v>79</v>
      </c>
      <c r="D21" s="117"/>
      <c r="E21" s="103"/>
      <c r="F21" s="230" t="str">
        <f t="shared" si="3"/>
        <v>未記入</v>
      </c>
      <c r="G21" s="27">
        <f t="shared" si="4"/>
        <v>3</v>
      </c>
      <c r="H21" s="27">
        <v>3</v>
      </c>
    </row>
    <row r="22" spans="1:12" ht="18" customHeight="1">
      <c r="A22" s="130"/>
      <c r="B22" s="128" t="s">
        <v>62</v>
      </c>
      <c r="C22" s="127"/>
      <c r="D22" s="129"/>
      <c r="E22" s="130"/>
      <c r="F22" s="231">
        <f>IF(SUM(G23:G28)=0,0,SUM(F23:F28)/SUM(G23:G28)*100)</f>
        <v>0</v>
      </c>
      <c r="G22" s="131" t="s">
        <v>208</v>
      </c>
      <c r="H22" s="131">
        <v>1</v>
      </c>
      <c r="I22" s="46"/>
      <c r="J22" s="46">
        <f>IF(F22=0,0,H22)</f>
        <v>0</v>
      </c>
      <c r="K22" s="46"/>
    </row>
    <row r="23" spans="1:12" ht="18" customHeight="1">
      <c r="A23" s="51"/>
      <c r="B23" s="48" t="s">
        <v>184</v>
      </c>
      <c r="C23" s="49" t="s">
        <v>518</v>
      </c>
      <c r="D23" s="104"/>
      <c r="E23" s="68"/>
      <c r="F23" s="229" t="str">
        <f>IF(AND(D23="○",E23=""),G23,IF(D23="○",G23,IF(D23="×",0.001,IF(D23="NA",D23,"未記入"))))</f>
        <v>未記入</v>
      </c>
      <c r="G23" s="27">
        <f t="shared" ref="G23:G28" si="5">IF(D23="NA",0,H23)</f>
        <v>1</v>
      </c>
      <c r="H23" s="27">
        <v>1</v>
      </c>
      <c r="L23" s="108" t="s">
        <v>533</v>
      </c>
    </row>
    <row r="24" spans="1:12" ht="18" customHeight="1">
      <c r="A24" s="51" t="s">
        <v>195</v>
      </c>
      <c r="B24" s="52" t="s">
        <v>519</v>
      </c>
      <c r="C24" s="53" t="s">
        <v>67</v>
      </c>
      <c r="D24" s="117"/>
      <c r="E24" s="103"/>
      <c r="F24" s="230" t="str">
        <f>IF($F$23="NA","NA",IF(OR($F$23=0.001,$F$23=0),0,IF(AND(D24="○",E24=""),G24-1,IF(D24="○",G24,IF(D24="×",0.001,IF(D24="NA",D24,"未記入"))))))</f>
        <v>未記入</v>
      </c>
      <c r="G24" s="27">
        <f>IF(OR($D$23="NA",D24="NA"),0,H24)</f>
        <v>3</v>
      </c>
      <c r="H24" s="27">
        <v>3</v>
      </c>
    </row>
    <row r="25" spans="1:12" ht="18" customHeight="1">
      <c r="A25" s="51"/>
      <c r="B25" s="52" t="s">
        <v>64</v>
      </c>
      <c r="C25" s="53" t="s">
        <v>68</v>
      </c>
      <c r="D25" s="117"/>
      <c r="E25" s="103"/>
      <c r="F25" s="230" t="str">
        <f t="shared" ref="F25:F27" si="6">IF($F$23="NA","NA",IF(OR($F$23=0.001,$F$23=0),0,IF(AND(D25="○",E25=""),G25-1,IF(D25="○",G25,IF(D25="×",0.001,IF(D25="NA",D25,"未記入"))))))</f>
        <v>未記入</v>
      </c>
      <c r="G25" s="27">
        <f t="shared" ref="G25:G27" si="7">IF(OR($D$23="NA",D25="NA"),0,H25)</f>
        <v>3</v>
      </c>
      <c r="H25" s="27">
        <v>3</v>
      </c>
    </row>
    <row r="26" spans="1:12" ht="18" customHeight="1">
      <c r="A26" s="51"/>
      <c r="B26" s="52" t="s">
        <v>65</v>
      </c>
      <c r="C26" s="53" t="s">
        <v>69</v>
      </c>
      <c r="D26" s="117"/>
      <c r="E26" s="103"/>
      <c r="F26" s="230" t="str">
        <f t="shared" si="6"/>
        <v>未記入</v>
      </c>
      <c r="G26" s="27">
        <f t="shared" si="7"/>
        <v>3</v>
      </c>
      <c r="H26" s="27">
        <v>3</v>
      </c>
    </row>
    <row r="27" spans="1:12" ht="18" customHeight="1">
      <c r="A27" s="51" t="s">
        <v>195</v>
      </c>
      <c r="B27" s="52" t="s">
        <v>66</v>
      </c>
      <c r="C27" s="53" t="s">
        <v>70</v>
      </c>
      <c r="D27" s="117"/>
      <c r="E27" s="103"/>
      <c r="F27" s="230" t="str">
        <f t="shared" si="6"/>
        <v>未記入</v>
      </c>
      <c r="G27" s="27">
        <f t="shared" si="7"/>
        <v>3</v>
      </c>
      <c r="H27" s="27">
        <v>3</v>
      </c>
    </row>
    <row r="28" spans="1:12" ht="18" customHeight="1">
      <c r="A28" s="51"/>
      <c r="B28" s="52" t="s">
        <v>520</v>
      </c>
      <c r="C28" s="49" t="s">
        <v>205</v>
      </c>
      <c r="D28" s="104"/>
      <c r="E28" s="103"/>
      <c r="F28" s="229" t="str">
        <f>IF(AND(D28="○",E28=""),G28-1,IF(D28="○",G28,IF(D28="×",0.001,IF(D28="NA",D28,"未記入"))))</f>
        <v>未記入</v>
      </c>
      <c r="G28" s="27">
        <f t="shared" si="5"/>
        <v>2</v>
      </c>
      <c r="H28" s="27">
        <v>2</v>
      </c>
      <c r="L28" s="26" t="s">
        <v>533</v>
      </c>
    </row>
    <row r="29" spans="1:12" ht="18" customHeight="1">
      <c r="A29" s="130"/>
      <c r="B29" s="128" t="s">
        <v>71</v>
      </c>
      <c r="C29" s="127"/>
      <c r="D29" s="129"/>
      <c r="E29" s="130"/>
      <c r="F29" s="231">
        <f>IF(SUM(G30:G47)=0,0,SUM(F30:F47)/SUM(G30:G47)*100)</f>
        <v>0</v>
      </c>
      <c r="G29" s="131" t="s">
        <v>208</v>
      </c>
      <c r="H29" s="131">
        <v>1</v>
      </c>
      <c r="I29" s="46"/>
      <c r="J29" s="46">
        <f>IF(F29=0,0,H29)</f>
        <v>0</v>
      </c>
      <c r="K29" s="46"/>
    </row>
    <row r="30" spans="1:12" ht="18" customHeight="1">
      <c r="A30" s="51" t="s">
        <v>331</v>
      </c>
      <c r="B30" s="57">
        <v>3.1</v>
      </c>
      <c r="C30" s="54" t="s">
        <v>145</v>
      </c>
      <c r="D30" s="104"/>
      <c r="E30" s="103"/>
      <c r="F30" s="229" t="str">
        <f>IF(AND(D30="○",E30=""),G30-1,IF(D30="○",G30,IF(D30="×",0.001,IF(D30="NA",D30,"未記入"))))</f>
        <v>未記入</v>
      </c>
      <c r="G30" s="27">
        <f t="shared" ref="G30:G35" si="8">IF(D30="NA",0,H30)</f>
        <v>3</v>
      </c>
      <c r="H30" s="31">
        <v>3</v>
      </c>
    </row>
    <row r="31" spans="1:12" ht="18" customHeight="1">
      <c r="A31" s="51" t="s">
        <v>8</v>
      </c>
      <c r="B31" s="57">
        <v>3.2</v>
      </c>
      <c r="C31" s="54" t="s">
        <v>521</v>
      </c>
      <c r="D31" s="104"/>
      <c r="E31" s="103"/>
      <c r="F31" s="229" t="str">
        <f t="shared" ref="F31:F34" si="9">IF(AND(D31="○",E31=""),G31-1,IF(D31="○",G31,IF(D31="×",0.001,IF(D31="NA",D31,"未記入"))))</f>
        <v>未記入</v>
      </c>
      <c r="G31" s="27">
        <f t="shared" si="8"/>
        <v>3</v>
      </c>
      <c r="H31" s="31">
        <v>3</v>
      </c>
    </row>
    <row r="32" spans="1:12" ht="18" customHeight="1">
      <c r="A32" s="51"/>
      <c r="B32" s="57">
        <v>3.3</v>
      </c>
      <c r="C32" s="54" t="s">
        <v>522</v>
      </c>
      <c r="D32" s="104"/>
      <c r="E32" s="103"/>
      <c r="F32" s="229" t="str">
        <f t="shared" si="9"/>
        <v>未記入</v>
      </c>
      <c r="G32" s="27">
        <f t="shared" si="8"/>
        <v>3</v>
      </c>
      <c r="H32" s="31">
        <v>3</v>
      </c>
    </row>
    <row r="33" spans="1:11" ht="18" customHeight="1">
      <c r="A33" s="51" t="s">
        <v>332</v>
      </c>
      <c r="B33" s="57">
        <v>3.4</v>
      </c>
      <c r="C33" s="54" t="s">
        <v>523</v>
      </c>
      <c r="D33" s="104"/>
      <c r="E33" s="103"/>
      <c r="F33" s="229" t="str">
        <f t="shared" si="9"/>
        <v>未記入</v>
      </c>
      <c r="G33" s="27">
        <f t="shared" si="8"/>
        <v>3</v>
      </c>
      <c r="H33" s="31">
        <v>3</v>
      </c>
    </row>
    <row r="34" spans="1:11" ht="18" customHeight="1">
      <c r="A34" s="51"/>
      <c r="B34" s="57">
        <v>3.5</v>
      </c>
      <c r="C34" s="54" t="s">
        <v>524</v>
      </c>
      <c r="D34" s="104"/>
      <c r="E34" s="103"/>
      <c r="F34" s="229" t="str">
        <f t="shared" si="9"/>
        <v>未記入</v>
      </c>
      <c r="G34" s="27">
        <f t="shared" si="8"/>
        <v>3</v>
      </c>
      <c r="H34" s="31">
        <v>3</v>
      </c>
    </row>
    <row r="35" spans="1:11" ht="18" customHeight="1">
      <c r="A35" s="51"/>
      <c r="B35" s="57">
        <v>3.6</v>
      </c>
      <c r="C35" s="49" t="s">
        <v>206</v>
      </c>
      <c r="D35" s="104"/>
      <c r="E35" s="68"/>
      <c r="F35" s="229" t="str">
        <f>IF(AND(D35="○",E35=""),G35,IF(D35="○",G35,IF(D35="×",0.001,IF(D35="NA",D35,"未記入"))))</f>
        <v>未記入</v>
      </c>
      <c r="G35" s="27">
        <f t="shared" si="8"/>
        <v>1</v>
      </c>
      <c r="H35" s="27">
        <v>1</v>
      </c>
    </row>
    <row r="36" spans="1:11" ht="18" customHeight="1">
      <c r="A36" s="51"/>
      <c r="B36" s="57" t="s">
        <v>81</v>
      </c>
      <c r="C36" s="58" t="s">
        <v>212</v>
      </c>
      <c r="D36" s="117"/>
      <c r="E36" s="103"/>
      <c r="F36" s="230" t="str">
        <f>IF($F$35="NA","NA",IF(OR($F$35=0.001,$F$35=0),0,IF(AND(D36="○",E36=""),G36-1,IF(D36="○",G36,IF(D36="×",0.001,IF(D36="NA",D36,"未記入"))))))</f>
        <v>未記入</v>
      </c>
      <c r="G36" s="27">
        <f>IF(OR($D$35="NA",D36="NA"),0,H36)</f>
        <v>2</v>
      </c>
      <c r="H36" s="27">
        <v>2</v>
      </c>
    </row>
    <row r="37" spans="1:11" ht="18" customHeight="1">
      <c r="A37" s="51"/>
      <c r="B37" s="57" t="s">
        <v>82</v>
      </c>
      <c r="C37" s="58" t="s">
        <v>188</v>
      </c>
      <c r="D37" s="117"/>
      <c r="E37" s="103"/>
      <c r="F37" s="230" t="str">
        <f t="shared" ref="F37:F47" si="10">IF($F$35="NA","NA",IF(OR($F$35=0.001,$F$35=0),0,IF(AND(D37="○",E37=""),G37-1,IF(D37="○",G37,IF(D37="×",0.001,IF(D37="NA",D37,"未記入"))))))</f>
        <v>未記入</v>
      </c>
      <c r="G37" s="27">
        <f t="shared" ref="G37:G47" si="11">IF(OR($D$35="NA",D37="NA"),0,H37)</f>
        <v>2</v>
      </c>
      <c r="H37" s="27">
        <v>2</v>
      </c>
    </row>
    <row r="38" spans="1:11" ht="18" customHeight="1">
      <c r="A38" s="51"/>
      <c r="B38" s="57" t="s">
        <v>83</v>
      </c>
      <c r="C38" s="58" t="s">
        <v>213</v>
      </c>
      <c r="D38" s="117"/>
      <c r="E38" s="103"/>
      <c r="F38" s="230" t="str">
        <f t="shared" si="10"/>
        <v>未記入</v>
      </c>
      <c r="G38" s="27">
        <f t="shared" si="11"/>
        <v>2</v>
      </c>
      <c r="H38" s="27">
        <v>2</v>
      </c>
    </row>
    <row r="39" spans="1:11" ht="18" customHeight="1">
      <c r="A39" s="51"/>
      <c r="B39" s="57" t="s">
        <v>84</v>
      </c>
      <c r="C39" s="58" t="s">
        <v>189</v>
      </c>
      <c r="D39" s="117"/>
      <c r="E39" s="103"/>
      <c r="F39" s="230" t="str">
        <f t="shared" si="10"/>
        <v>未記入</v>
      </c>
      <c r="G39" s="27">
        <f t="shared" si="11"/>
        <v>2</v>
      </c>
      <c r="H39" s="27">
        <v>2</v>
      </c>
    </row>
    <row r="40" spans="1:11" ht="18" customHeight="1">
      <c r="A40" s="51" t="s">
        <v>11</v>
      </c>
      <c r="B40" s="57" t="s">
        <v>85</v>
      </c>
      <c r="C40" s="58" t="s">
        <v>112</v>
      </c>
      <c r="D40" s="117"/>
      <c r="E40" s="103"/>
      <c r="F40" s="230" t="str">
        <f t="shared" si="10"/>
        <v>未記入</v>
      </c>
      <c r="G40" s="27">
        <f t="shared" si="11"/>
        <v>2</v>
      </c>
      <c r="H40" s="27">
        <v>2</v>
      </c>
    </row>
    <row r="41" spans="1:11" ht="18" customHeight="1">
      <c r="A41" s="51"/>
      <c r="B41" s="57" t="s">
        <v>86</v>
      </c>
      <c r="C41" s="58" t="s">
        <v>107</v>
      </c>
      <c r="D41" s="117"/>
      <c r="E41" s="103"/>
      <c r="F41" s="230" t="str">
        <f t="shared" si="10"/>
        <v>未記入</v>
      </c>
      <c r="G41" s="27">
        <f t="shared" si="11"/>
        <v>2</v>
      </c>
      <c r="H41" s="27">
        <v>2</v>
      </c>
    </row>
    <row r="42" spans="1:11" ht="18" customHeight="1">
      <c r="A42" s="51" t="s">
        <v>144</v>
      </c>
      <c r="B42" s="57" t="s">
        <v>87</v>
      </c>
      <c r="C42" s="58" t="s">
        <v>191</v>
      </c>
      <c r="D42" s="117"/>
      <c r="E42" s="103"/>
      <c r="F42" s="230" t="str">
        <f t="shared" si="10"/>
        <v>未記入</v>
      </c>
      <c r="G42" s="27">
        <f t="shared" si="11"/>
        <v>2</v>
      </c>
      <c r="H42" s="27">
        <v>2</v>
      </c>
    </row>
    <row r="43" spans="1:11" ht="18" customHeight="1">
      <c r="A43" s="51" t="s">
        <v>11</v>
      </c>
      <c r="B43" s="57" t="s">
        <v>88</v>
      </c>
      <c r="C43" s="58" t="s">
        <v>214</v>
      </c>
      <c r="D43" s="117"/>
      <c r="E43" s="103"/>
      <c r="F43" s="230" t="str">
        <f t="shared" si="10"/>
        <v>未記入</v>
      </c>
      <c r="G43" s="27">
        <f t="shared" si="11"/>
        <v>2</v>
      </c>
      <c r="H43" s="27">
        <v>2</v>
      </c>
    </row>
    <row r="44" spans="1:11" ht="18" customHeight="1">
      <c r="A44" s="51" t="s">
        <v>11</v>
      </c>
      <c r="B44" s="57" t="s">
        <v>89</v>
      </c>
      <c r="C44" s="58" t="s">
        <v>190</v>
      </c>
      <c r="D44" s="117"/>
      <c r="E44" s="103"/>
      <c r="F44" s="230" t="str">
        <f t="shared" si="10"/>
        <v>未記入</v>
      </c>
      <c r="G44" s="27">
        <f t="shared" si="11"/>
        <v>2</v>
      </c>
      <c r="H44" s="27">
        <v>2</v>
      </c>
    </row>
    <row r="45" spans="1:11" ht="18" customHeight="1">
      <c r="A45" s="51" t="s">
        <v>11</v>
      </c>
      <c r="B45" s="57" t="s">
        <v>90</v>
      </c>
      <c r="C45" s="53" t="s">
        <v>108</v>
      </c>
      <c r="D45" s="117"/>
      <c r="E45" s="103"/>
      <c r="F45" s="230" t="str">
        <f t="shared" si="10"/>
        <v>未記入</v>
      </c>
      <c r="G45" s="27">
        <f t="shared" si="11"/>
        <v>2</v>
      </c>
      <c r="H45" s="27">
        <v>2</v>
      </c>
    </row>
    <row r="46" spans="1:11" ht="18" customHeight="1">
      <c r="A46" s="51" t="s">
        <v>11</v>
      </c>
      <c r="B46" s="57" t="s">
        <v>91</v>
      </c>
      <c r="C46" s="53" t="s">
        <v>80</v>
      </c>
      <c r="D46" s="117"/>
      <c r="E46" s="103"/>
      <c r="F46" s="230" t="str">
        <f t="shared" si="10"/>
        <v>未記入</v>
      </c>
      <c r="G46" s="27">
        <f t="shared" si="11"/>
        <v>2</v>
      </c>
      <c r="H46" s="27">
        <v>2</v>
      </c>
    </row>
    <row r="47" spans="1:11" ht="18" customHeight="1">
      <c r="A47" s="51"/>
      <c r="B47" s="57" t="s">
        <v>92</v>
      </c>
      <c r="C47" s="53" t="s">
        <v>109</v>
      </c>
      <c r="D47" s="117"/>
      <c r="E47" s="103"/>
      <c r="F47" s="230" t="str">
        <f t="shared" si="10"/>
        <v>未記入</v>
      </c>
      <c r="G47" s="27">
        <f t="shared" si="11"/>
        <v>2</v>
      </c>
      <c r="H47" s="27">
        <v>2</v>
      </c>
    </row>
    <row r="48" spans="1:11" ht="18" customHeight="1">
      <c r="A48" s="130"/>
      <c r="B48" s="128" t="s">
        <v>73</v>
      </c>
      <c r="C48" s="127"/>
      <c r="D48" s="129"/>
      <c r="E48" s="130"/>
      <c r="F48" s="231">
        <f>IF(SUM(G49:G55)=0,0,SUM(F49:F55)/SUM(G49:G55)*100)</f>
        <v>0</v>
      </c>
      <c r="G48" s="131" t="s">
        <v>208</v>
      </c>
      <c r="H48" s="131">
        <v>1</v>
      </c>
      <c r="I48" s="46"/>
      <c r="J48" s="46">
        <f>IF(F48=0,0,H48)</f>
        <v>0</v>
      </c>
      <c r="K48" s="46"/>
    </row>
    <row r="49" spans="1:13" ht="18" customHeight="1">
      <c r="A49" s="51" t="s">
        <v>330</v>
      </c>
      <c r="B49" s="57">
        <v>4.0999999999999996</v>
      </c>
      <c r="C49" s="54" t="s">
        <v>113</v>
      </c>
      <c r="D49" s="117"/>
      <c r="E49" s="103"/>
      <c r="F49" s="232" t="str">
        <f>IF(AND(D49="○",E49=""),G49-1,IF(D49="○",G49,IF(D49="×",0.001,IF(D49="NA",D49,"未記入"))))</f>
        <v>未記入</v>
      </c>
      <c r="G49" s="27">
        <f t="shared" ref="G49:G55" si="12">IF(D49="NA",0,H49)</f>
        <v>3</v>
      </c>
      <c r="H49" s="31">
        <v>3</v>
      </c>
    </row>
    <row r="50" spans="1:13" ht="18" customHeight="1">
      <c r="A50" s="51" t="s">
        <v>320</v>
      </c>
      <c r="B50" s="57">
        <v>4.2</v>
      </c>
      <c r="C50" s="59" t="s">
        <v>3</v>
      </c>
      <c r="D50" s="117"/>
      <c r="E50" s="103"/>
      <c r="F50" s="232" t="str">
        <f t="shared" ref="F50:F55" si="13">IF(AND(D50="○",E50=""),G50-1,IF(D50="○",G50,IF(D50="×",0.001,IF(D50="NA",D50,"未記入"))))</f>
        <v>未記入</v>
      </c>
      <c r="G50" s="27">
        <f t="shared" si="12"/>
        <v>3</v>
      </c>
      <c r="H50" s="31">
        <v>3</v>
      </c>
      <c r="I50" s="32"/>
      <c r="J50" s="32"/>
      <c r="K50" s="32"/>
    </row>
    <row r="51" spans="1:13" ht="18" customHeight="1">
      <c r="A51" s="51" t="s">
        <v>333</v>
      </c>
      <c r="B51" s="57">
        <v>4.3</v>
      </c>
      <c r="C51" s="54" t="s">
        <v>347</v>
      </c>
      <c r="D51" s="117"/>
      <c r="E51" s="103"/>
      <c r="F51" s="232" t="str">
        <f t="shared" si="13"/>
        <v>未記入</v>
      </c>
      <c r="G51" s="27">
        <f t="shared" si="12"/>
        <v>3</v>
      </c>
      <c r="H51" s="31">
        <v>3</v>
      </c>
    </row>
    <row r="52" spans="1:13" ht="18" customHeight="1">
      <c r="A52" s="51" t="s">
        <v>333</v>
      </c>
      <c r="B52" s="57">
        <v>4.4000000000000004</v>
      </c>
      <c r="C52" s="54" t="s">
        <v>348</v>
      </c>
      <c r="D52" s="117"/>
      <c r="E52" s="103"/>
      <c r="F52" s="232" t="str">
        <f t="shared" si="13"/>
        <v>未記入</v>
      </c>
      <c r="G52" s="27">
        <f t="shared" si="12"/>
        <v>3</v>
      </c>
      <c r="H52" s="31">
        <v>3</v>
      </c>
      <c r="M52" s="2"/>
    </row>
    <row r="53" spans="1:13" ht="18" customHeight="1">
      <c r="A53" s="51"/>
      <c r="B53" s="57">
        <v>4.5</v>
      </c>
      <c r="C53" s="54" t="s">
        <v>200</v>
      </c>
      <c r="D53" s="117"/>
      <c r="E53" s="103"/>
      <c r="F53" s="232" t="str">
        <f t="shared" si="13"/>
        <v>未記入</v>
      </c>
      <c r="G53" s="27">
        <f t="shared" si="12"/>
        <v>3</v>
      </c>
      <c r="H53" s="31">
        <v>3</v>
      </c>
    </row>
    <row r="54" spans="1:13" ht="18" customHeight="1">
      <c r="A54" s="51" t="s">
        <v>333</v>
      </c>
      <c r="B54" s="57">
        <v>4.5999999999999996</v>
      </c>
      <c r="C54" s="54" t="s">
        <v>550</v>
      </c>
      <c r="D54" s="117"/>
      <c r="E54" s="103"/>
      <c r="F54" s="232" t="str">
        <f t="shared" si="13"/>
        <v>未記入</v>
      </c>
      <c r="G54" s="27">
        <f t="shared" si="12"/>
        <v>3</v>
      </c>
      <c r="H54" s="31">
        <v>3</v>
      </c>
      <c r="L54" s="26" t="s">
        <v>551</v>
      </c>
    </row>
    <row r="55" spans="1:13" ht="18" customHeight="1">
      <c r="A55" s="51"/>
      <c r="B55" s="57">
        <v>4.7</v>
      </c>
      <c r="C55" s="54" t="s">
        <v>201</v>
      </c>
      <c r="D55" s="117"/>
      <c r="E55" s="103"/>
      <c r="F55" s="232" t="str">
        <f t="shared" si="13"/>
        <v>未記入</v>
      </c>
      <c r="G55" s="27">
        <f t="shared" si="12"/>
        <v>2</v>
      </c>
      <c r="H55" s="31">
        <v>2</v>
      </c>
    </row>
    <row r="56" spans="1:13" ht="18" customHeight="1">
      <c r="A56" s="130"/>
      <c r="B56" s="128" t="s">
        <v>74</v>
      </c>
      <c r="C56" s="132"/>
      <c r="D56" s="129"/>
      <c r="E56" s="130"/>
      <c r="F56" s="231">
        <f>IF(SUM(K57:K107)=0,0,(F57+F77+F87+F95+F102)/SUM(K57:K107))</f>
        <v>0</v>
      </c>
      <c r="G56" s="131" t="s">
        <v>208</v>
      </c>
      <c r="H56" s="131">
        <v>1</v>
      </c>
      <c r="I56" s="46"/>
      <c r="J56" s="46">
        <f>IF(F56=0,0,H56)</f>
        <v>0</v>
      </c>
      <c r="K56" s="46"/>
    </row>
    <row r="57" spans="1:13" ht="18" customHeight="1">
      <c r="A57" s="51"/>
      <c r="B57" s="60" t="s">
        <v>527</v>
      </c>
      <c r="C57" s="61"/>
      <c r="D57" s="63"/>
      <c r="E57" s="64"/>
      <c r="F57" s="233">
        <f>IF(SUM(G58:G75)=0,0,SUM(F58:F75)/SUM(G58:G75)*100)</f>
        <v>0</v>
      </c>
      <c r="G57" s="33" t="s">
        <v>207</v>
      </c>
      <c r="H57" s="33">
        <v>1</v>
      </c>
      <c r="I57" s="34"/>
      <c r="J57" s="34"/>
      <c r="K57" s="34">
        <f>IF(F57=0,0,H57)</f>
        <v>0</v>
      </c>
    </row>
    <row r="58" spans="1:13" ht="18" customHeight="1">
      <c r="A58" s="51"/>
      <c r="B58" s="52" t="s">
        <v>156</v>
      </c>
      <c r="C58" s="59" t="s">
        <v>215</v>
      </c>
      <c r="D58" s="104"/>
      <c r="E58" s="68"/>
      <c r="F58" s="229" t="str">
        <f>IF(AND(D58="○",E58=""),G58,IF(D58="○",G58,IF(D58="×",0.001,IF(D58="NA",D58,"未記入"))))</f>
        <v>未記入</v>
      </c>
      <c r="G58" s="27">
        <f t="shared" ref="G58:G75" si="14">IF(D58="NA",0,H58)</f>
        <v>1</v>
      </c>
      <c r="H58" s="31">
        <v>1</v>
      </c>
      <c r="I58" s="32"/>
      <c r="J58" s="32"/>
      <c r="K58" s="32"/>
    </row>
    <row r="59" spans="1:13" ht="18" customHeight="1">
      <c r="A59" s="51" t="s">
        <v>8</v>
      </c>
      <c r="B59" s="52" t="s">
        <v>678</v>
      </c>
      <c r="C59" s="107" t="s">
        <v>673</v>
      </c>
      <c r="D59" s="117"/>
      <c r="E59" s="103"/>
      <c r="F59" s="230" t="str">
        <f>IF($F$58="NA","NA",IF(OR($F$58=0.001,$F$58=0),0,IF(AND(D59="○",E59=""),G59-1,IF(D59="○",G59,IF(D59="×",0.001,IF(D59="NA",D59,"未記入"))))))</f>
        <v>未記入</v>
      </c>
      <c r="G59" s="27">
        <f>IF(OR($D$58="NA",D59="NA"),0,H59)</f>
        <v>2</v>
      </c>
      <c r="H59" s="31">
        <v>2</v>
      </c>
      <c r="I59" s="32"/>
      <c r="J59" s="32"/>
      <c r="K59" s="32"/>
      <c r="L59" s="26" t="s">
        <v>534</v>
      </c>
    </row>
    <row r="60" spans="1:13" ht="18" customHeight="1">
      <c r="A60" s="51" t="s">
        <v>552</v>
      </c>
      <c r="B60" s="195" t="s">
        <v>158</v>
      </c>
      <c r="C60" s="105" t="s">
        <v>889</v>
      </c>
      <c r="D60" s="166"/>
      <c r="E60" s="103"/>
      <c r="F60" s="234" t="str">
        <f>IF($F$58="NA","NA",IF(OR($F$58=0.001,$F$58=0),0,IF(AND(D60="○",E60=""),G60-1,IF(D60="○",G60,IF(D60="×",0.001,IF(D60="NA",D60,"未記入"))))))</f>
        <v>未記入</v>
      </c>
      <c r="G60" s="27">
        <f t="shared" ref="G60" si="15">IF(OR($D$58="NA",D60="NA"),0,H60)</f>
        <v>3</v>
      </c>
      <c r="H60" s="31">
        <v>3</v>
      </c>
      <c r="I60" s="32"/>
      <c r="J60" s="32"/>
      <c r="K60" s="32"/>
      <c r="L60" s="99" t="s">
        <v>883</v>
      </c>
    </row>
    <row r="61" spans="1:13" ht="18" customHeight="1">
      <c r="A61" s="51" t="s">
        <v>24</v>
      </c>
      <c r="B61" s="52" t="s">
        <v>159</v>
      </c>
      <c r="C61" s="107" t="s">
        <v>872</v>
      </c>
      <c r="D61" s="117"/>
      <c r="E61" s="103"/>
      <c r="F61" s="230" t="str">
        <f t="shared" ref="F61:F71" si="16">IF($F$58="NA","NA",IF(OR($F$58=0.001,$F$58=0),0,IF(AND(D61="○",E61=""),G61-1,IF(D61="○",G61,IF(D61="×",0.001,IF(D61="NA",D61,"未記入"))))))</f>
        <v>未記入</v>
      </c>
      <c r="G61" s="27">
        <f t="shared" ref="G61:G71" si="17">IF(OR($D$58="NA",D61="NA"),0,H61)</f>
        <v>3</v>
      </c>
      <c r="H61" s="31">
        <v>3</v>
      </c>
      <c r="I61" s="32"/>
      <c r="J61" s="32"/>
      <c r="K61" s="32"/>
      <c r="L61" s="194" t="s">
        <v>874</v>
      </c>
    </row>
    <row r="62" spans="1:13" ht="18" customHeight="1">
      <c r="A62" s="51" t="s">
        <v>24</v>
      </c>
      <c r="B62" s="52" t="s">
        <v>160</v>
      </c>
      <c r="C62" s="107" t="s">
        <v>875</v>
      </c>
      <c r="D62" s="117"/>
      <c r="E62" s="103"/>
      <c r="F62" s="230" t="str">
        <f t="shared" si="16"/>
        <v>未記入</v>
      </c>
      <c r="G62" s="27">
        <f t="shared" si="17"/>
        <v>3</v>
      </c>
      <c r="H62" s="31">
        <v>3</v>
      </c>
      <c r="I62" s="32"/>
      <c r="J62" s="32"/>
      <c r="K62" s="32"/>
      <c r="L62" s="194" t="s">
        <v>874</v>
      </c>
    </row>
    <row r="63" spans="1:13" ht="18" customHeight="1">
      <c r="A63" s="51" t="s">
        <v>24</v>
      </c>
      <c r="B63" s="52" t="s">
        <v>161</v>
      </c>
      <c r="C63" s="107" t="s">
        <v>876</v>
      </c>
      <c r="D63" s="117"/>
      <c r="E63" s="103"/>
      <c r="F63" s="230" t="str">
        <f t="shared" si="16"/>
        <v>未記入</v>
      </c>
      <c r="G63" s="27">
        <f t="shared" si="17"/>
        <v>3</v>
      </c>
      <c r="H63" s="31">
        <v>3</v>
      </c>
      <c r="I63" s="32"/>
      <c r="J63" s="32"/>
      <c r="K63" s="32"/>
      <c r="L63" s="194" t="s">
        <v>874</v>
      </c>
    </row>
    <row r="64" spans="1:13" ht="18" customHeight="1">
      <c r="A64" s="51" t="s">
        <v>525</v>
      </c>
      <c r="B64" s="52" t="s">
        <v>162</v>
      </c>
      <c r="C64" s="107" t="s">
        <v>899</v>
      </c>
      <c r="D64" s="117"/>
      <c r="E64" s="103"/>
      <c r="F64" s="230" t="str">
        <f t="shared" si="16"/>
        <v>未記入</v>
      </c>
      <c r="G64" s="27">
        <f t="shared" si="17"/>
        <v>3</v>
      </c>
      <c r="H64" s="31">
        <v>3</v>
      </c>
      <c r="I64" s="32"/>
      <c r="J64" s="32"/>
      <c r="K64" s="32"/>
      <c r="L64" s="194" t="s">
        <v>874</v>
      </c>
    </row>
    <row r="65" spans="1:14" ht="18" customHeight="1">
      <c r="A65" s="225"/>
      <c r="B65" s="52" t="s">
        <v>163</v>
      </c>
      <c r="C65" s="107" t="s">
        <v>877</v>
      </c>
      <c r="D65" s="117"/>
      <c r="E65" s="103"/>
      <c r="F65" s="230" t="str">
        <f t="shared" si="16"/>
        <v>未記入</v>
      </c>
      <c r="G65" s="27">
        <f t="shared" si="17"/>
        <v>2</v>
      </c>
      <c r="H65" s="31">
        <v>2</v>
      </c>
      <c r="I65" s="32"/>
      <c r="J65" s="32"/>
      <c r="K65" s="32"/>
      <c r="L65" s="194" t="s">
        <v>874</v>
      </c>
    </row>
    <row r="66" spans="1:14" ht="18" customHeight="1">
      <c r="A66" s="51" t="s">
        <v>195</v>
      </c>
      <c r="B66" s="52" t="s">
        <v>164</v>
      </c>
      <c r="C66" s="107" t="s">
        <v>878</v>
      </c>
      <c r="D66" s="117"/>
      <c r="E66" s="103"/>
      <c r="F66" s="230" t="str">
        <f t="shared" si="16"/>
        <v>未記入</v>
      </c>
      <c r="G66" s="27">
        <f t="shared" si="17"/>
        <v>2</v>
      </c>
      <c r="H66" s="31">
        <v>2</v>
      </c>
      <c r="I66" s="32"/>
      <c r="J66" s="32"/>
      <c r="K66" s="32"/>
      <c r="L66" s="194" t="s">
        <v>874</v>
      </c>
    </row>
    <row r="67" spans="1:14" ht="18" customHeight="1">
      <c r="A67" s="51" t="s">
        <v>11</v>
      </c>
      <c r="B67" s="52" t="s">
        <v>165</v>
      </c>
      <c r="C67" s="107" t="s">
        <v>879</v>
      </c>
      <c r="D67" s="117"/>
      <c r="E67" s="103"/>
      <c r="F67" s="230" t="str">
        <f t="shared" si="16"/>
        <v>未記入</v>
      </c>
      <c r="G67" s="27">
        <f t="shared" si="17"/>
        <v>3</v>
      </c>
      <c r="H67" s="31">
        <v>3</v>
      </c>
      <c r="I67" s="32"/>
      <c r="J67" s="32"/>
      <c r="K67" s="32"/>
      <c r="L67" s="194" t="s">
        <v>874</v>
      </c>
    </row>
    <row r="68" spans="1:14" ht="18" customHeight="1">
      <c r="A68" s="51" t="s">
        <v>11</v>
      </c>
      <c r="B68" s="52" t="s">
        <v>166</v>
      </c>
      <c r="C68" s="105" t="s">
        <v>674</v>
      </c>
      <c r="D68" s="117"/>
      <c r="E68" s="103"/>
      <c r="F68" s="230" t="str">
        <f t="shared" si="16"/>
        <v>未記入</v>
      </c>
      <c r="G68" s="27">
        <f t="shared" si="17"/>
        <v>3</v>
      </c>
      <c r="H68" s="27">
        <v>3</v>
      </c>
      <c r="L68" s="26" t="s">
        <v>535</v>
      </c>
    </row>
    <row r="69" spans="1:14" ht="18" customHeight="1">
      <c r="A69" s="51" t="s">
        <v>195</v>
      </c>
      <c r="B69" s="52" t="s">
        <v>167</v>
      </c>
      <c r="C69" s="105" t="s">
        <v>675</v>
      </c>
      <c r="D69" s="117"/>
      <c r="E69" s="103"/>
      <c r="F69" s="230" t="str">
        <f t="shared" si="16"/>
        <v>未記入</v>
      </c>
      <c r="G69" s="27">
        <f t="shared" si="17"/>
        <v>3</v>
      </c>
      <c r="H69" s="27">
        <v>3</v>
      </c>
      <c r="L69" s="26" t="s">
        <v>535</v>
      </c>
    </row>
    <row r="70" spans="1:14" ht="18" customHeight="1">
      <c r="A70" s="51" t="s">
        <v>195</v>
      </c>
      <c r="B70" s="52" t="s">
        <v>168</v>
      </c>
      <c r="C70" s="105" t="s">
        <v>677</v>
      </c>
      <c r="D70" s="104"/>
      <c r="E70" s="103"/>
      <c r="F70" s="235" t="str">
        <f t="shared" si="16"/>
        <v>未記入</v>
      </c>
      <c r="G70" s="27">
        <f t="shared" si="17"/>
        <v>2</v>
      </c>
      <c r="H70" s="27">
        <v>2</v>
      </c>
      <c r="I70" s="32"/>
      <c r="J70" s="32"/>
      <c r="K70" s="32"/>
      <c r="L70" s="26" t="s">
        <v>535</v>
      </c>
    </row>
    <row r="71" spans="1:14" ht="18" customHeight="1">
      <c r="A71" s="51" t="s">
        <v>526</v>
      </c>
      <c r="B71" s="195" t="s">
        <v>169</v>
      </c>
      <c r="C71" s="122" t="s">
        <v>681</v>
      </c>
      <c r="D71" s="104"/>
      <c r="E71" s="103"/>
      <c r="F71" s="235" t="str">
        <f t="shared" si="16"/>
        <v>未記入</v>
      </c>
      <c r="G71" s="27">
        <f t="shared" si="17"/>
        <v>2</v>
      </c>
      <c r="H71" s="27">
        <v>2</v>
      </c>
      <c r="I71" s="32"/>
      <c r="J71" s="32"/>
      <c r="K71" s="32"/>
      <c r="L71" s="99" t="s">
        <v>536</v>
      </c>
    </row>
    <row r="72" spans="1:14" ht="18" customHeight="1">
      <c r="A72" s="51" t="s">
        <v>195</v>
      </c>
      <c r="B72" s="52" t="s">
        <v>884</v>
      </c>
      <c r="C72" s="59" t="s">
        <v>880</v>
      </c>
      <c r="D72" s="117"/>
      <c r="E72" s="103"/>
      <c r="F72" s="232" t="str">
        <f t="shared" ref="F72:F75" si="18">IF(AND(D72="○",E72=""),G72-1,IF(D72="○",G72,IF(D72="×",0.001,IF(D72="NA",D72,"未記入"))))</f>
        <v>未記入</v>
      </c>
      <c r="G72" s="27">
        <f t="shared" si="14"/>
        <v>3</v>
      </c>
      <c r="H72" s="31">
        <v>3</v>
      </c>
      <c r="I72" s="32"/>
      <c r="J72" s="32"/>
      <c r="K72" s="32"/>
      <c r="L72" s="194" t="s">
        <v>874</v>
      </c>
    </row>
    <row r="73" spans="1:14" ht="18" customHeight="1">
      <c r="A73" s="51" t="s">
        <v>195</v>
      </c>
      <c r="B73" s="52" t="s">
        <v>885</v>
      </c>
      <c r="C73" s="59" t="s">
        <v>881</v>
      </c>
      <c r="D73" s="117"/>
      <c r="E73" s="103"/>
      <c r="F73" s="232" t="str">
        <f t="shared" si="18"/>
        <v>未記入</v>
      </c>
      <c r="G73" s="27">
        <f t="shared" si="14"/>
        <v>3</v>
      </c>
      <c r="H73" s="31">
        <v>3</v>
      </c>
      <c r="I73" s="32"/>
      <c r="J73" s="32"/>
      <c r="K73" s="32"/>
      <c r="L73" s="194" t="s">
        <v>874</v>
      </c>
    </row>
    <row r="74" spans="1:14" ht="18" customHeight="1">
      <c r="A74" s="51" t="s">
        <v>195</v>
      </c>
      <c r="B74" s="52" t="s">
        <v>886</v>
      </c>
      <c r="C74" s="54" t="s">
        <v>882</v>
      </c>
      <c r="D74" s="117"/>
      <c r="E74" s="103"/>
      <c r="F74" s="232" t="str">
        <f t="shared" si="18"/>
        <v>未記入</v>
      </c>
      <c r="G74" s="27">
        <f t="shared" si="14"/>
        <v>2</v>
      </c>
      <c r="H74" s="31">
        <v>2</v>
      </c>
      <c r="L74" s="194" t="s">
        <v>874</v>
      </c>
    </row>
    <row r="75" spans="1:14" ht="18" customHeight="1">
      <c r="A75" s="51" t="s">
        <v>195</v>
      </c>
      <c r="B75" s="52" t="s">
        <v>887</v>
      </c>
      <c r="C75" s="59" t="s">
        <v>464</v>
      </c>
      <c r="D75" s="117"/>
      <c r="E75" s="103"/>
      <c r="F75" s="232" t="str">
        <f t="shared" si="18"/>
        <v>未記入</v>
      </c>
      <c r="G75" s="27">
        <f t="shared" si="14"/>
        <v>2</v>
      </c>
      <c r="H75" s="27">
        <v>2</v>
      </c>
      <c r="I75" s="32"/>
      <c r="J75" s="32"/>
      <c r="K75" s="32"/>
    </row>
    <row r="76" spans="1:14" ht="18" customHeight="1">
      <c r="A76" s="51"/>
      <c r="B76" s="52" t="s">
        <v>888</v>
      </c>
      <c r="C76" s="59" t="s">
        <v>676</v>
      </c>
      <c r="D76" s="166"/>
      <c r="E76" s="68"/>
      <c r="F76" s="236" t="str">
        <f>IF(AND(D76="○",E76=""),G76,IF(D76="○",G76,IF(D76="×",0.001,IF(D76="NA",D76,"未記入"))))</f>
        <v>未記入</v>
      </c>
      <c r="G76" s="27">
        <f>IF(D76="NA",0,H76)</f>
        <v>1</v>
      </c>
      <c r="H76" s="31">
        <v>1</v>
      </c>
      <c r="I76" s="32"/>
      <c r="J76" s="32"/>
      <c r="K76" s="32"/>
      <c r="L76" s="26" t="s">
        <v>534</v>
      </c>
    </row>
    <row r="77" spans="1:14" ht="18" customHeight="1">
      <c r="A77" s="51"/>
      <c r="B77" s="65" t="s">
        <v>532</v>
      </c>
      <c r="C77" s="61"/>
      <c r="D77" s="63"/>
      <c r="E77" s="64"/>
      <c r="F77" s="233">
        <f>IF(SUM(G78:G86)=0,0,SUM(F78:F86)/SUM(G78:G86)*100)</f>
        <v>0</v>
      </c>
      <c r="G77" s="33" t="s">
        <v>207</v>
      </c>
      <c r="H77" s="33">
        <v>1</v>
      </c>
      <c r="I77" s="34"/>
      <c r="J77" s="34"/>
      <c r="K77" s="34">
        <f>IF(F77=0,0,H77)</f>
        <v>0</v>
      </c>
      <c r="L77" s="26" t="s">
        <v>537</v>
      </c>
    </row>
    <row r="78" spans="1:14" s="6" customFormat="1" ht="18" customHeight="1">
      <c r="A78" s="68"/>
      <c r="B78" s="52" t="s">
        <v>171</v>
      </c>
      <c r="C78" s="49" t="s">
        <v>891</v>
      </c>
      <c r="D78" s="166"/>
      <c r="E78" s="68"/>
      <c r="F78" s="236" t="str">
        <f>IF(AND(D78="○",E78=""),G78,IF(D78="○",G78,IF(D78="×",0.001,IF(D78="NA",D78,"未記入"))))</f>
        <v>未記入</v>
      </c>
      <c r="G78" s="27">
        <f t="shared" ref="G78" si="19">IF(D78="NA",0,H78)</f>
        <v>1</v>
      </c>
      <c r="H78" s="31">
        <v>1</v>
      </c>
      <c r="I78" s="28"/>
      <c r="J78" s="28"/>
      <c r="K78" s="28"/>
      <c r="L78" s="28" t="s">
        <v>892</v>
      </c>
      <c r="M78" s="14"/>
      <c r="N78" s="14"/>
    </row>
    <row r="79" spans="1:14" s="6" customFormat="1" ht="18" customHeight="1">
      <c r="A79" s="68" t="s">
        <v>529</v>
      </c>
      <c r="B79" s="52" t="s">
        <v>528</v>
      </c>
      <c r="C79" s="106" t="s">
        <v>893</v>
      </c>
      <c r="D79" s="117"/>
      <c r="E79" s="103"/>
      <c r="F79" s="237" t="str">
        <f>IF($F$78="NA","NA",IF(OR($F$78=0.001,$F$78=0),0,IF(AND(D79="○",E79=""),G79-1,IF(D79="○",G79,IF(D79="×",0.001,IF(D79="NA",D79,"未記入"))))))</f>
        <v>未記入</v>
      </c>
      <c r="G79" s="27">
        <f>IF(OR($D$78="NA",D79="NA"),0,H79)</f>
        <v>3</v>
      </c>
      <c r="H79" s="31">
        <v>3</v>
      </c>
      <c r="I79" s="28"/>
      <c r="J79" s="28"/>
      <c r="K79" s="28"/>
      <c r="L79" s="194" t="s">
        <v>874</v>
      </c>
      <c r="M79" s="14"/>
      <c r="N79" s="14"/>
    </row>
    <row r="80" spans="1:14" s="6" customFormat="1" ht="18" customHeight="1">
      <c r="A80" s="68" t="s">
        <v>529</v>
      </c>
      <c r="B80" s="52" t="s">
        <v>175</v>
      </c>
      <c r="C80" s="106" t="s">
        <v>894</v>
      </c>
      <c r="D80" s="166"/>
      <c r="E80" s="103"/>
      <c r="F80" s="234" t="str">
        <f t="shared" ref="F80:F86" si="20">IF($F$78="NA","NA",IF(OR($F$78=0.001,$F$78=0),0,IF(AND(D80="○",E80=""),G80-1,IF(D80="○",G80,IF(D80="×",0.001,IF(D80="NA",D80,"未記入"))))))</f>
        <v>未記入</v>
      </c>
      <c r="G80" s="27">
        <f t="shared" ref="G80:G86" si="21">IF(OR($D$78="NA",D80="NA"),0,H80)</f>
        <v>3</v>
      </c>
      <c r="H80" s="31">
        <v>3</v>
      </c>
      <c r="I80" s="28"/>
      <c r="J80" s="28"/>
      <c r="K80" s="28"/>
      <c r="L80" s="194" t="s">
        <v>874</v>
      </c>
      <c r="M80" s="14"/>
      <c r="N80" s="14"/>
    </row>
    <row r="81" spans="1:12" ht="18" customHeight="1">
      <c r="A81" s="51" t="s">
        <v>195</v>
      </c>
      <c r="B81" s="52" t="s">
        <v>176</v>
      </c>
      <c r="C81" s="107" t="s">
        <v>895</v>
      </c>
      <c r="D81" s="117"/>
      <c r="E81" s="103"/>
      <c r="F81" s="237" t="str">
        <f t="shared" si="20"/>
        <v>未記入</v>
      </c>
      <c r="G81" s="27">
        <f t="shared" si="21"/>
        <v>3</v>
      </c>
      <c r="H81" s="31">
        <v>3</v>
      </c>
      <c r="L81" s="194" t="s">
        <v>874</v>
      </c>
    </row>
    <row r="82" spans="1:12" ht="18" customHeight="1">
      <c r="A82" s="51" t="s">
        <v>330</v>
      </c>
      <c r="B82" s="52" t="s">
        <v>177</v>
      </c>
      <c r="C82" s="105" t="s">
        <v>896</v>
      </c>
      <c r="D82" s="117"/>
      <c r="E82" s="103"/>
      <c r="F82" s="237" t="str">
        <f t="shared" si="20"/>
        <v>未記入</v>
      </c>
      <c r="G82" s="27">
        <f t="shared" si="21"/>
        <v>3</v>
      </c>
      <c r="H82" s="31">
        <v>3</v>
      </c>
      <c r="L82" s="194" t="s">
        <v>874</v>
      </c>
    </row>
    <row r="83" spans="1:12" ht="18" customHeight="1">
      <c r="A83" s="51" t="s">
        <v>890</v>
      </c>
      <c r="B83" s="52" t="s">
        <v>178</v>
      </c>
      <c r="C83" s="105" t="s">
        <v>897</v>
      </c>
      <c r="D83" s="104"/>
      <c r="E83" s="103"/>
      <c r="F83" s="237" t="str">
        <f t="shared" si="20"/>
        <v>未記入</v>
      </c>
      <c r="G83" s="27">
        <f t="shared" si="21"/>
        <v>3</v>
      </c>
      <c r="H83" s="31">
        <v>3</v>
      </c>
      <c r="L83" s="194" t="s">
        <v>874</v>
      </c>
    </row>
    <row r="84" spans="1:12" ht="18" customHeight="1">
      <c r="A84" s="51" t="s">
        <v>195</v>
      </c>
      <c r="B84" s="52" t="s">
        <v>179</v>
      </c>
      <c r="C84" s="105" t="s">
        <v>898</v>
      </c>
      <c r="D84" s="117"/>
      <c r="E84" s="103"/>
      <c r="F84" s="237" t="str">
        <f t="shared" si="20"/>
        <v>未記入</v>
      </c>
      <c r="G84" s="27">
        <f t="shared" si="21"/>
        <v>3</v>
      </c>
      <c r="H84" s="31">
        <v>3</v>
      </c>
      <c r="L84" s="194" t="s">
        <v>874</v>
      </c>
    </row>
    <row r="85" spans="1:12" ht="18" customHeight="1">
      <c r="A85" s="51" t="s">
        <v>8</v>
      </c>
      <c r="B85" s="52" t="s">
        <v>180</v>
      </c>
      <c r="C85" s="105" t="s">
        <v>530</v>
      </c>
      <c r="D85" s="117"/>
      <c r="E85" s="103"/>
      <c r="F85" s="237" t="str">
        <f t="shared" si="20"/>
        <v>未記入</v>
      </c>
      <c r="G85" s="27">
        <f t="shared" si="21"/>
        <v>2</v>
      </c>
      <c r="H85" s="27">
        <v>2</v>
      </c>
    </row>
    <row r="86" spans="1:12" ht="18" customHeight="1">
      <c r="A86" s="51" t="s">
        <v>9</v>
      </c>
      <c r="B86" s="52" t="s">
        <v>181</v>
      </c>
      <c r="C86" s="105" t="s">
        <v>531</v>
      </c>
      <c r="D86" s="117"/>
      <c r="E86" s="103"/>
      <c r="F86" s="237" t="str">
        <f t="shared" si="20"/>
        <v>未記入</v>
      </c>
      <c r="G86" s="27">
        <f t="shared" si="21"/>
        <v>2</v>
      </c>
      <c r="H86" s="27">
        <v>2</v>
      </c>
    </row>
    <row r="87" spans="1:12" ht="18" customHeight="1">
      <c r="A87" s="51"/>
      <c r="B87" s="65" t="s">
        <v>295</v>
      </c>
      <c r="C87" s="61"/>
      <c r="D87" s="63"/>
      <c r="E87" s="64"/>
      <c r="F87" s="233">
        <f>IF(SUM(G88:G94)=0,0,SUM(F88:F94)/SUM(G88:G94)*100)</f>
        <v>0</v>
      </c>
      <c r="G87" s="33" t="s">
        <v>207</v>
      </c>
      <c r="H87" s="33">
        <v>1</v>
      </c>
      <c r="I87" s="34"/>
      <c r="J87" s="34"/>
      <c r="K87" s="34">
        <f>IF(F87=0,0,H87)</f>
        <v>0</v>
      </c>
    </row>
    <row r="88" spans="1:12" ht="18" customHeight="1">
      <c r="A88" s="51"/>
      <c r="B88" s="52" t="s">
        <v>296</v>
      </c>
      <c r="C88" s="49" t="s">
        <v>488</v>
      </c>
      <c r="D88" s="166"/>
      <c r="E88" s="51"/>
      <c r="F88" s="236" t="str">
        <f>IF(AND(D88="○",E88=""),G88,IF(D88="○",G88,IF(D88="×",0.001,IF(D88="NA",D88,"未記入"))))</f>
        <v>未記入</v>
      </c>
      <c r="G88" s="27">
        <f>IF(D88="NA",0,H88)</f>
        <v>1</v>
      </c>
      <c r="H88" s="27">
        <v>1</v>
      </c>
    </row>
    <row r="89" spans="1:12" ht="18" customHeight="1">
      <c r="A89" s="51" t="s">
        <v>335</v>
      </c>
      <c r="B89" s="52" t="s">
        <v>439</v>
      </c>
      <c r="C89" s="58" t="s">
        <v>462</v>
      </c>
      <c r="D89" s="117"/>
      <c r="E89" s="103"/>
      <c r="F89" s="237" t="str">
        <f>IF($F$88="NA","NA",IF(OR($F$88=0.001,$F$88=0),0,IF(AND(D89="○",E89=""),G89-1,IF(D89="○",G89,IF(D89="×",0.001,IF(D89="NA",D89,"未記入"))))))</f>
        <v>未記入</v>
      </c>
      <c r="G89" s="27">
        <f t="shared" ref="G89:G94" si="22">IF(OR($D$88="NA",D89="NA"),0,H89)</f>
        <v>3</v>
      </c>
      <c r="H89" s="27">
        <v>3</v>
      </c>
      <c r="I89" s="31"/>
      <c r="J89" s="31"/>
      <c r="K89" s="31"/>
    </row>
    <row r="90" spans="1:12" ht="18" customHeight="1">
      <c r="A90" s="51" t="s">
        <v>335</v>
      </c>
      <c r="B90" s="52" t="s">
        <v>440</v>
      </c>
      <c r="C90" s="58" t="s">
        <v>538</v>
      </c>
      <c r="D90" s="117"/>
      <c r="E90" s="103"/>
      <c r="F90" s="237" t="str">
        <f t="shared" ref="F90:F94" si="23">IF($F$88="NA","NA",IF(OR($F$88=0.001,$F$88=0),0,IF(AND(D90="○",E90=""),G90-1,IF(D90="○",G90,IF(D90="×",0.001,IF(D90="NA",D90,"未記入"))))))</f>
        <v>未記入</v>
      </c>
      <c r="G90" s="27">
        <f t="shared" si="22"/>
        <v>3</v>
      </c>
      <c r="H90" s="27">
        <v>3</v>
      </c>
      <c r="I90" s="31"/>
      <c r="J90" s="31"/>
      <c r="K90" s="31"/>
      <c r="L90" s="26" t="s">
        <v>537</v>
      </c>
    </row>
    <row r="91" spans="1:12" ht="18" customHeight="1">
      <c r="A91" s="51" t="s">
        <v>335</v>
      </c>
      <c r="B91" s="52" t="s">
        <v>441</v>
      </c>
      <c r="C91" s="58" t="s">
        <v>539</v>
      </c>
      <c r="D91" s="117"/>
      <c r="E91" s="103"/>
      <c r="F91" s="237" t="str">
        <f t="shared" si="23"/>
        <v>未記入</v>
      </c>
      <c r="G91" s="27">
        <f t="shared" si="22"/>
        <v>3</v>
      </c>
      <c r="H91" s="27">
        <v>3</v>
      </c>
      <c r="I91" s="31"/>
      <c r="J91" s="31"/>
      <c r="K91" s="31"/>
      <c r="L91" s="26" t="s">
        <v>537</v>
      </c>
    </row>
    <row r="92" spans="1:12" ht="18" customHeight="1">
      <c r="A92" s="51" t="s">
        <v>335</v>
      </c>
      <c r="B92" s="52" t="s">
        <v>442</v>
      </c>
      <c r="C92" s="58" t="s">
        <v>463</v>
      </c>
      <c r="D92" s="117"/>
      <c r="E92" s="103"/>
      <c r="F92" s="237" t="str">
        <f t="shared" si="23"/>
        <v>未記入</v>
      </c>
      <c r="G92" s="27">
        <f t="shared" si="22"/>
        <v>3</v>
      </c>
      <c r="H92" s="27">
        <v>3</v>
      </c>
      <c r="I92" s="31"/>
      <c r="J92" s="31"/>
      <c r="K92" s="31"/>
    </row>
    <row r="93" spans="1:12" ht="18" customHeight="1">
      <c r="A93" s="51" t="s">
        <v>529</v>
      </c>
      <c r="B93" s="52" t="s">
        <v>443</v>
      </c>
      <c r="C93" s="58" t="s">
        <v>540</v>
      </c>
      <c r="D93" s="117"/>
      <c r="E93" s="103"/>
      <c r="F93" s="237" t="str">
        <f t="shared" si="23"/>
        <v>未記入</v>
      </c>
      <c r="G93" s="27">
        <f t="shared" si="22"/>
        <v>3</v>
      </c>
      <c r="H93" s="27">
        <v>3</v>
      </c>
      <c r="I93" s="31"/>
      <c r="J93" s="31"/>
      <c r="K93" s="31"/>
      <c r="L93" s="26" t="s">
        <v>537</v>
      </c>
    </row>
    <row r="94" spans="1:12" ht="18" customHeight="1">
      <c r="A94" s="51" t="s">
        <v>336</v>
      </c>
      <c r="B94" s="52" t="s">
        <v>444</v>
      </c>
      <c r="C94" s="66" t="s">
        <v>541</v>
      </c>
      <c r="D94" s="117"/>
      <c r="E94" s="103"/>
      <c r="F94" s="237" t="str">
        <f t="shared" si="23"/>
        <v>未記入</v>
      </c>
      <c r="G94" s="27">
        <f t="shared" si="22"/>
        <v>2</v>
      </c>
      <c r="H94" s="27">
        <v>2</v>
      </c>
      <c r="I94" s="35"/>
      <c r="J94" s="35"/>
      <c r="K94" s="35"/>
      <c r="L94" s="26" t="s">
        <v>537</v>
      </c>
    </row>
    <row r="95" spans="1:12" ht="18" customHeight="1">
      <c r="A95" s="51"/>
      <c r="B95" s="196" t="s">
        <v>922</v>
      </c>
      <c r="C95" s="61"/>
      <c r="D95" s="63"/>
      <c r="E95" s="64"/>
      <c r="F95" s="233">
        <f>IF(SUM(G96:G100)=0,0,SUM(F96:F100)/SUM(G96:G100)*100)</f>
        <v>0</v>
      </c>
      <c r="G95" s="33" t="s">
        <v>207</v>
      </c>
      <c r="H95" s="33">
        <v>1</v>
      </c>
      <c r="I95" s="34"/>
      <c r="J95" s="34"/>
      <c r="K95" s="34">
        <f>IF(F95=0,0,H95)</f>
        <v>0</v>
      </c>
      <c r="L95" s="99" t="s">
        <v>536</v>
      </c>
    </row>
    <row r="96" spans="1:12" ht="18" customHeight="1">
      <c r="A96" s="51"/>
      <c r="B96" s="197" t="s">
        <v>297</v>
      </c>
      <c r="C96" s="49" t="s">
        <v>923</v>
      </c>
      <c r="D96" s="166"/>
      <c r="E96" s="51"/>
      <c r="F96" s="236" t="str">
        <f>IF(AND(D96="○",E96=""),G96,IF(D96="○",G96,IF(D96="×",0.001,IF(D96="NA",D96,"未記入"))))</f>
        <v>未記入</v>
      </c>
      <c r="G96" s="27">
        <f>IF(D96="NA",0,H96)</f>
        <v>1</v>
      </c>
      <c r="H96" s="27">
        <v>1</v>
      </c>
      <c r="L96" s="99" t="s">
        <v>536</v>
      </c>
    </row>
    <row r="97" spans="1:14" ht="18" customHeight="1">
      <c r="A97" s="51" t="s">
        <v>8</v>
      </c>
      <c r="B97" s="195" t="s">
        <v>439</v>
      </c>
      <c r="C97" s="58" t="s">
        <v>543</v>
      </c>
      <c r="D97" s="117"/>
      <c r="E97" s="103"/>
      <c r="F97" s="237" t="str">
        <f>IF($F$96="NA","NA",IF(OR($F$96=0.001,$F$96=0),0,IF(AND(D97="○",E97=""),G97-1,IF(D97="○",G97,IF(D97="×",0.001,IF(D97="NA",D97,"未記入"))))))</f>
        <v>未記入</v>
      </c>
      <c r="G97" s="27">
        <f>IF(OR($D$96="NA",D97="NA"),0,H97)</f>
        <v>3</v>
      </c>
      <c r="H97" s="27">
        <v>3</v>
      </c>
      <c r="I97" s="31"/>
      <c r="J97" s="31"/>
      <c r="K97" s="31"/>
      <c r="L97" s="99" t="s">
        <v>536</v>
      </c>
    </row>
    <row r="98" spans="1:14" ht="18" customHeight="1">
      <c r="A98" s="51" t="s">
        <v>8</v>
      </c>
      <c r="B98" s="195" t="s">
        <v>440</v>
      </c>
      <c r="C98" s="105" t="s">
        <v>548</v>
      </c>
      <c r="D98" s="104"/>
      <c r="E98" s="103"/>
      <c r="F98" s="238" t="str">
        <f>IF($F$96="NA","NA",IF(OR($F$96=0.001,$F$96=0),0,IF(AND(D98="○",E98=""),G98-1,IF(D98="○",G98,IF(D98="×",0.001,IF(D98="NA",D98,"未記入"))))))</f>
        <v>未記入</v>
      </c>
      <c r="G98" s="27">
        <f t="shared" ref="G98:G101" si="24">IF(OR($D$96="NA",D98="NA"),0,H98)</f>
        <v>3</v>
      </c>
      <c r="H98" s="27">
        <v>3</v>
      </c>
      <c r="I98" s="31"/>
      <c r="J98" s="31"/>
      <c r="K98" s="31"/>
      <c r="L98" s="99" t="s">
        <v>536</v>
      </c>
    </row>
    <row r="99" spans="1:14" ht="18" customHeight="1">
      <c r="A99" s="51" t="s">
        <v>8</v>
      </c>
      <c r="B99" s="195" t="s">
        <v>441</v>
      </c>
      <c r="C99" s="105" t="s">
        <v>542</v>
      </c>
      <c r="D99" s="117"/>
      <c r="E99" s="103"/>
      <c r="F99" s="237" t="str">
        <f>IF($F$96="NA","NA",IF(OR($F$96=0.001,$F$96=0),0,IF(AND(D99="○",E99=""),G99-1,IF(D99="○",G99,IF(D99="×",0.001,IF(D99="NA",D99,"未記入"))))))</f>
        <v>未記入</v>
      </c>
      <c r="G99" s="27">
        <f t="shared" si="24"/>
        <v>3</v>
      </c>
      <c r="H99" s="27">
        <v>3</v>
      </c>
      <c r="I99" s="31"/>
      <c r="J99" s="31"/>
      <c r="K99" s="31"/>
      <c r="L99" s="99" t="s">
        <v>536</v>
      </c>
    </row>
    <row r="100" spans="1:14" ht="18" customHeight="1">
      <c r="A100" s="51" t="s">
        <v>8</v>
      </c>
      <c r="B100" s="195" t="s">
        <v>442</v>
      </c>
      <c r="C100" s="105" t="s">
        <v>544</v>
      </c>
      <c r="D100" s="117"/>
      <c r="E100" s="103"/>
      <c r="F100" s="237" t="str">
        <f>IF($F$96="NA","NA",IF(OR($F$96=0.001,$F$96=0),0,IF(AND(D100="○",E100=""),G100-1,IF(D100="○",G100,IF(D100="×",0.001,IF(D100="NA",D100,"未記入"))))))</f>
        <v>未記入</v>
      </c>
      <c r="G100" s="27">
        <f t="shared" si="24"/>
        <v>3</v>
      </c>
      <c r="H100" s="27">
        <v>3</v>
      </c>
      <c r="I100" s="31"/>
      <c r="J100" s="31"/>
      <c r="K100" s="31"/>
      <c r="L100" s="99" t="s">
        <v>536</v>
      </c>
    </row>
    <row r="101" spans="1:14" ht="18" customHeight="1">
      <c r="A101" s="51" t="s">
        <v>529</v>
      </c>
      <c r="B101" s="195" t="s">
        <v>443</v>
      </c>
      <c r="C101" s="105" t="s">
        <v>549</v>
      </c>
      <c r="D101" s="117"/>
      <c r="E101" s="103"/>
      <c r="F101" s="237" t="str">
        <f t="shared" ref="F101" si="25">IF($F$96="NA","NA",IF(OR($F$96=0.001,$F$96=0),0,IF(AND(D101="○",E101=""),G101-1,IF(D101="○",G101,IF(D101="×",0.001,IF(D101="NA",D101,"未記入"))))))</f>
        <v>未記入</v>
      </c>
      <c r="G101" s="27">
        <f t="shared" si="24"/>
        <v>2</v>
      </c>
      <c r="H101" s="27">
        <v>2</v>
      </c>
      <c r="I101" s="31"/>
      <c r="J101" s="31"/>
      <c r="K101" s="31"/>
      <c r="L101" s="99" t="s">
        <v>536</v>
      </c>
    </row>
    <row r="102" spans="1:14" ht="18" customHeight="1">
      <c r="A102" s="51"/>
      <c r="B102" s="60" t="s">
        <v>545</v>
      </c>
      <c r="C102" s="67"/>
      <c r="D102" s="63"/>
      <c r="E102" s="64"/>
      <c r="F102" s="233">
        <f>IF(SUM(G103:G107)=0,0,SUM(F103:F107)/SUM(G103:G107)*100)</f>
        <v>0</v>
      </c>
      <c r="G102" s="33" t="s">
        <v>207</v>
      </c>
      <c r="H102" s="37">
        <v>1</v>
      </c>
      <c r="I102" s="34"/>
      <c r="J102" s="34"/>
      <c r="K102" s="34">
        <f>IF(F102=0,0,H102)</f>
        <v>0</v>
      </c>
    </row>
    <row r="103" spans="1:14" s="6" customFormat="1" ht="18" customHeight="1">
      <c r="A103" s="68" t="s">
        <v>8</v>
      </c>
      <c r="B103" s="48" t="s">
        <v>554</v>
      </c>
      <c r="C103" s="49" t="s">
        <v>679</v>
      </c>
      <c r="D103" s="104"/>
      <c r="E103" s="103"/>
      <c r="F103" s="229" t="str">
        <f t="shared" ref="F103:F105" si="26">IF(AND(D103="○",E103=""),G103-1,IF(D103="○",G103,IF(D103="×",0.001,IF(D103="NA",D103,"未記入"))))</f>
        <v>未記入</v>
      </c>
      <c r="G103" s="27">
        <f>IF(D103="NA",0,H103)</f>
        <v>3</v>
      </c>
      <c r="H103" s="27">
        <v>3</v>
      </c>
      <c r="I103" s="28"/>
      <c r="J103" s="28"/>
      <c r="K103" s="28"/>
      <c r="L103" s="100"/>
      <c r="M103" s="14"/>
      <c r="N103" s="14"/>
    </row>
    <row r="104" spans="1:14" s="6" customFormat="1" ht="18" customHeight="1">
      <c r="A104" s="68" t="s">
        <v>8</v>
      </c>
      <c r="B104" s="48" t="s">
        <v>546</v>
      </c>
      <c r="C104" s="49" t="s">
        <v>553</v>
      </c>
      <c r="D104" s="104"/>
      <c r="E104" s="103"/>
      <c r="F104" s="229" t="str">
        <f t="shared" si="26"/>
        <v>未記入</v>
      </c>
      <c r="G104" s="27">
        <f>IF(D104="NA",0,H104)</f>
        <v>3</v>
      </c>
      <c r="H104" s="27">
        <v>3</v>
      </c>
      <c r="I104" s="28"/>
      <c r="J104" s="28"/>
      <c r="K104" s="28"/>
      <c r="L104" s="26" t="s">
        <v>537</v>
      </c>
      <c r="M104" s="14"/>
      <c r="N104" s="14"/>
    </row>
    <row r="105" spans="1:14" ht="18" customHeight="1">
      <c r="A105" s="51" t="s">
        <v>8</v>
      </c>
      <c r="B105" s="48" t="s">
        <v>547</v>
      </c>
      <c r="C105" s="54" t="s">
        <v>489</v>
      </c>
      <c r="D105" s="104"/>
      <c r="E105" s="103"/>
      <c r="F105" s="229" t="str">
        <f t="shared" si="26"/>
        <v>未記入</v>
      </c>
      <c r="G105" s="27">
        <f>IF(D105="NA",0,H105)</f>
        <v>2</v>
      </c>
      <c r="H105" s="31">
        <v>2</v>
      </c>
      <c r="I105" s="28"/>
      <c r="J105" s="28"/>
      <c r="K105" s="28"/>
    </row>
    <row r="106" spans="1:14" ht="18" customHeight="1">
      <c r="A106" s="51" t="s">
        <v>8</v>
      </c>
      <c r="B106" s="57" t="s">
        <v>555</v>
      </c>
      <c r="C106" s="66" t="s">
        <v>490</v>
      </c>
      <c r="D106" s="117"/>
      <c r="E106" s="103"/>
      <c r="F106" s="230" t="str">
        <f>IF($F$105="NA","NA",IF(OR($F$105=0.001,$F$105=0),0,IF(AND(D106="○",E106=""),G106-1,IF(D106="○",G106,IF(D106="×",0.001,IF(D106="NA",D106,"未記入"))))))</f>
        <v>未記入</v>
      </c>
      <c r="G106" s="27">
        <f>IF(OR($D$105="NA",D106="NA"),0,H106)</f>
        <v>2</v>
      </c>
      <c r="H106" s="27">
        <v>2</v>
      </c>
      <c r="I106" s="28"/>
      <c r="J106" s="28"/>
      <c r="K106" s="28"/>
      <c r="L106" s="100"/>
    </row>
    <row r="107" spans="1:14" ht="18" customHeight="1">
      <c r="A107" s="51" t="s">
        <v>8</v>
      </c>
      <c r="B107" s="57" t="s">
        <v>556</v>
      </c>
      <c r="C107" s="66" t="s">
        <v>491</v>
      </c>
      <c r="D107" s="117"/>
      <c r="E107" s="103"/>
      <c r="F107" s="230" t="str">
        <f t="shared" ref="F107" si="27">IF($F$105="NA","NA",IF(OR($F$105=0.001,$F$105=0),0,IF(AND(D107="○",E107=""),G107-1,IF(D107="○",G107,IF(D107="×",0.001,IF(D107="NA",D107,"未記入"))))))</f>
        <v>未記入</v>
      </c>
      <c r="G107" s="27">
        <f>IF(OR($D$105="NA",D107="NA"),0,H107)</f>
        <v>3</v>
      </c>
      <c r="H107" s="27">
        <v>3</v>
      </c>
      <c r="I107" s="28"/>
      <c r="J107" s="28"/>
      <c r="K107" s="28"/>
      <c r="L107" s="100"/>
    </row>
    <row r="108" spans="1:14" ht="18" customHeight="1">
      <c r="A108" s="130"/>
      <c r="B108" s="128" t="s">
        <v>298</v>
      </c>
      <c r="C108" s="132"/>
      <c r="D108" s="129"/>
      <c r="E108" s="130"/>
      <c r="F108" s="231">
        <f>IF(SUM(G109:G119)=0,0,SUM(F109:F119)/SUM(G109:G119)*100)</f>
        <v>0</v>
      </c>
      <c r="G108" s="131" t="s">
        <v>208</v>
      </c>
      <c r="H108" s="131">
        <v>1</v>
      </c>
      <c r="I108" s="46"/>
      <c r="J108" s="46">
        <f>IF(F108=0,0,H108)</f>
        <v>0</v>
      </c>
      <c r="K108" s="46"/>
    </row>
    <row r="109" spans="1:14" ht="18" customHeight="1">
      <c r="A109" s="51" t="s">
        <v>330</v>
      </c>
      <c r="B109" s="57">
        <v>6.1</v>
      </c>
      <c r="C109" s="59" t="s">
        <v>558</v>
      </c>
      <c r="D109" s="104"/>
      <c r="E109" s="103"/>
      <c r="F109" s="229" t="str">
        <f>IF(AND(D109="○",E109=""),G109-1,IF(D109="○",G109,IF(D109="×",0.001,IF(D109="NA",D109,"未記入"))))</f>
        <v>未記入</v>
      </c>
      <c r="G109" s="27">
        <f t="shared" ref="G109:G114" si="28">IF(D109="NA",0,H109)</f>
        <v>3</v>
      </c>
      <c r="H109" s="31">
        <v>3</v>
      </c>
      <c r="L109" s="26" t="s">
        <v>557</v>
      </c>
    </row>
    <row r="110" spans="1:14" ht="18" customHeight="1">
      <c r="A110" s="51"/>
      <c r="B110" s="57">
        <v>6.2</v>
      </c>
      <c r="C110" s="54" t="s">
        <v>25</v>
      </c>
      <c r="D110" s="104"/>
      <c r="E110" s="103"/>
      <c r="F110" s="229" t="str">
        <f t="shared" ref="F110:F111" si="29">IF(AND(D110="○",E110=""),G110-1,IF(D110="○",G110,IF(D110="×",0.001,IF(D110="NA",D110,"未記入"))))</f>
        <v>未記入</v>
      </c>
      <c r="G110" s="27">
        <f t="shared" si="28"/>
        <v>3</v>
      </c>
      <c r="H110" s="31">
        <v>3</v>
      </c>
    </row>
    <row r="111" spans="1:14" ht="18" customHeight="1">
      <c r="A111" s="51" t="s">
        <v>195</v>
      </c>
      <c r="B111" s="57">
        <v>6.3</v>
      </c>
      <c r="C111" s="54" t="s">
        <v>202</v>
      </c>
      <c r="D111" s="104"/>
      <c r="E111" s="103"/>
      <c r="F111" s="229" t="str">
        <f t="shared" si="29"/>
        <v>未記入</v>
      </c>
      <c r="G111" s="27">
        <f t="shared" si="28"/>
        <v>3</v>
      </c>
      <c r="H111" s="31">
        <v>3</v>
      </c>
    </row>
    <row r="112" spans="1:14" ht="18" customHeight="1">
      <c r="A112" s="51" t="s">
        <v>330</v>
      </c>
      <c r="B112" s="57">
        <v>6.4</v>
      </c>
      <c r="C112" s="54" t="s">
        <v>559</v>
      </c>
      <c r="D112" s="104"/>
      <c r="E112" s="103"/>
      <c r="F112" s="229" t="str">
        <f>IF(AND(D112="○",E112=""),G112-1,IF(D112="○",G112,IF(D112="×",0.001,IF(D112="NA",D112,"未記入"))))</f>
        <v>未記入</v>
      </c>
      <c r="G112" s="27">
        <f>IF(D112="NA",0,H112)</f>
        <v>2</v>
      </c>
      <c r="H112" s="27">
        <v>2</v>
      </c>
    </row>
    <row r="113" spans="1:12" ht="18" customHeight="1">
      <c r="A113" s="51" t="s">
        <v>561</v>
      </c>
      <c r="B113" s="198">
        <v>6.5</v>
      </c>
      <c r="C113" s="54" t="s">
        <v>560</v>
      </c>
      <c r="D113" s="104"/>
      <c r="E113" s="103"/>
      <c r="F113" s="229" t="str">
        <f>IF(AND(D113="○",E113=""),G113-1,IF(D113="○",G113,IF(D113="×",0.001,IF(D113="NA",D113,"未記入"))))</f>
        <v>未記入</v>
      </c>
      <c r="G113" s="27">
        <f>IF(D113="NA",0,H113)</f>
        <v>2</v>
      </c>
      <c r="H113" s="27">
        <v>2</v>
      </c>
      <c r="L113" s="99" t="s">
        <v>562</v>
      </c>
    </row>
    <row r="114" spans="1:12" ht="18" customHeight="1">
      <c r="A114" s="51" t="s">
        <v>195</v>
      </c>
      <c r="B114" s="57">
        <v>6.6</v>
      </c>
      <c r="C114" s="49" t="s">
        <v>486</v>
      </c>
      <c r="D114" s="166"/>
      <c r="E114" s="51"/>
      <c r="F114" s="236" t="str">
        <f>IF(AND(D114="○",E114=""),G114,IF(D114="○",G114,IF(D114="×",0.001,IF(D114="NA",D114,"未記入"))))</f>
        <v>未記入</v>
      </c>
      <c r="G114" s="27">
        <f t="shared" si="28"/>
        <v>1</v>
      </c>
      <c r="H114" s="31">
        <v>1</v>
      </c>
    </row>
    <row r="115" spans="1:12" ht="18" customHeight="1">
      <c r="A115" s="51" t="s">
        <v>330</v>
      </c>
      <c r="B115" s="57" t="s">
        <v>299</v>
      </c>
      <c r="C115" s="69" t="s">
        <v>46</v>
      </c>
      <c r="D115" s="117"/>
      <c r="E115" s="103"/>
      <c r="F115" s="230" t="str">
        <f>IF($F$114="NA","NA",IF(OR($F$114=0.001,$F$114=0),0,IF(AND(D115="○",E115=""),G115-1,IF(D115="○",G115,IF(D115="×",0.001,IF(D115="NA",D115,"未記入"))))))</f>
        <v>未記入</v>
      </c>
      <c r="G115" s="27">
        <f>IF(OR($D$114="NA",D115="NA"),0,H115)</f>
        <v>3</v>
      </c>
      <c r="H115" s="27">
        <v>3</v>
      </c>
      <c r="I115" s="32"/>
      <c r="J115" s="32"/>
      <c r="K115" s="32"/>
    </row>
    <row r="116" spans="1:12" ht="18" customHeight="1">
      <c r="A116" s="51" t="s">
        <v>330</v>
      </c>
      <c r="B116" s="57" t="s">
        <v>300</v>
      </c>
      <c r="C116" s="69" t="s">
        <v>47</v>
      </c>
      <c r="D116" s="117"/>
      <c r="E116" s="103"/>
      <c r="F116" s="230" t="str">
        <f t="shared" ref="F116:F118" si="30">IF($F$114="NA","NA",IF(OR($F$114=0.001,$F$114=0),0,IF(AND(D116="○",E116=""),G116-1,IF(D116="○",G116,IF(D116="×",0.001,IF(D116="NA",D116,"未記入"))))))</f>
        <v>未記入</v>
      </c>
      <c r="G116" s="27">
        <f>IF(OR($D$114="NA",D116="NA"),0,H116)</f>
        <v>3</v>
      </c>
      <c r="H116" s="27">
        <v>3</v>
      </c>
      <c r="I116" s="32"/>
      <c r="J116" s="32"/>
      <c r="K116" s="32"/>
    </row>
    <row r="117" spans="1:12" ht="18" customHeight="1">
      <c r="A117" s="51" t="s">
        <v>330</v>
      </c>
      <c r="B117" s="57" t="s">
        <v>301</v>
      </c>
      <c r="C117" s="69" t="s">
        <v>48</v>
      </c>
      <c r="D117" s="117"/>
      <c r="E117" s="103"/>
      <c r="F117" s="230" t="str">
        <f t="shared" si="30"/>
        <v>未記入</v>
      </c>
      <c r="G117" s="27">
        <f>IF(OR($D$114="NA",D117="NA"),0,H117)</f>
        <v>3</v>
      </c>
      <c r="H117" s="27">
        <v>3</v>
      </c>
      <c r="I117" s="32"/>
      <c r="J117" s="32"/>
      <c r="K117" s="32"/>
      <c r="L117" s="101"/>
    </row>
    <row r="118" spans="1:12" ht="18" customHeight="1">
      <c r="A118" s="51" t="s">
        <v>330</v>
      </c>
      <c r="B118" s="57" t="s">
        <v>302</v>
      </c>
      <c r="C118" s="69" t="s">
        <v>110</v>
      </c>
      <c r="D118" s="117"/>
      <c r="E118" s="103"/>
      <c r="F118" s="230" t="str">
        <f t="shared" si="30"/>
        <v>未記入</v>
      </c>
      <c r="G118" s="27">
        <f>IF(OR($D$114="NA",D118="NA"),0,H118)</f>
        <v>3</v>
      </c>
      <c r="H118" s="27">
        <v>3</v>
      </c>
      <c r="I118" s="32"/>
      <c r="J118" s="32"/>
      <c r="K118" s="32"/>
    </row>
    <row r="119" spans="1:12" ht="18" customHeight="1">
      <c r="A119" s="51" t="s">
        <v>337</v>
      </c>
      <c r="B119" s="57" t="s">
        <v>564</v>
      </c>
      <c r="C119" s="54" t="s">
        <v>563</v>
      </c>
      <c r="D119" s="104"/>
      <c r="E119" s="103"/>
      <c r="F119" s="229" t="str">
        <f>IF(AND(D119="○",E119=""),G119-1,IF(D119="○",G119,IF(D119="×",0.001,IF(D119="NA",D119,"未記入"))))</f>
        <v>未記入</v>
      </c>
      <c r="G119" s="27">
        <f>IF(D119="NA",0,H119)</f>
        <v>3</v>
      </c>
      <c r="H119" s="31">
        <v>3</v>
      </c>
      <c r="L119" s="26" t="s">
        <v>557</v>
      </c>
    </row>
    <row r="120" spans="1:12" ht="18" customHeight="1">
      <c r="A120" s="130"/>
      <c r="B120" s="128" t="s">
        <v>303</v>
      </c>
      <c r="C120" s="133"/>
      <c r="D120" s="129"/>
      <c r="E120" s="130"/>
      <c r="F120" s="231">
        <f>IF(SUM(G121:G124)=0,0,SUM(F121:F124)/SUM(G121:G124)*100)</f>
        <v>0</v>
      </c>
      <c r="G120" s="131" t="s">
        <v>208</v>
      </c>
      <c r="H120" s="131">
        <v>1</v>
      </c>
      <c r="I120" s="46"/>
      <c r="J120" s="46">
        <f>IF(F120=0,0,H120)</f>
        <v>0</v>
      </c>
      <c r="K120" s="46"/>
    </row>
    <row r="121" spans="1:12" ht="18" customHeight="1">
      <c r="A121" s="51" t="s">
        <v>330</v>
      </c>
      <c r="B121" s="57">
        <v>7.1</v>
      </c>
      <c r="C121" s="54" t="s">
        <v>492</v>
      </c>
      <c r="D121" s="104"/>
      <c r="E121" s="103"/>
      <c r="F121" s="229" t="str">
        <f>IF(AND(D121="○",E121=""),G121-1,IF(D121="○",G121,IF(D121="×",0.001,IF(D121="NA",D121,"未記入"))))</f>
        <v>未記入</v>
      </c>
      <c r="G121" s="27">
        <f>IF(D121="NA",0,H121)</f>
        <v>3</v>
      </c>
      <c r="H121" s="31">
        <v>3</v>
      </c>
    </row>
    <row r="122" spans="1:12" ht="18" customHeight="1">
      <c r="A122" s="51" t="s">
        <v>330</v>
      </c>
      <c r="B122" s="57">
        <v>7.2</v>
      </c>
      <c r="C122" s="54" t="s">
        <v>328</v>
      </c>
      <c r="D122" s="104"/>
      <c r="E122" s="103"/>
      <c r="F122" s="229" t="str">
        <f t="shared" ref="F122:F124" si="31">IF(AND(D122="○",E122=""),G122-1,IF(D122="○",G122,IF(D122="×",0.001,IF(D122="NA",D122,"未記入"))))</f>
        <v>未記入</v>
      </c>
      <c r="G122" s="27">
        <f>IF(D122="NA",0,H122)</f>
        <v>3</v>
      </c>
      <c r="H122" s="31">
        <v>3</v>
      </c>
    </row>
    <row r="123" spans="1:12" ht="18" customHeight="1">
      <c r="A123" s="51" t="s">
        <v>195</v>
      </c>
      <c r="B123" s="57">
        <v>7.3</v>
      </c>
      <c r="C123" s="54" t="s">
        <v>13</v>
      </c>
      <c r="D123" s="104"/>
      <c r="E123" s="103"/>
      <c r="F123" s="229" t="str">
        <f t="shared" si="31"/>
        <v>未記入</v>
      </c>
      <c r="G123" s="27">
        <f>IF(D123="NA",0,H123)</f>
        <v>3</v>
      </c>
      <c r="H123" s="31">
        <v>3</v>
      </c>
    </row>
    <row r="124" spans="1:12" ht="18" customHeight="1">
      <c r="A124" s="51" t="s">
        <v>320</v>
      </c>
      <c r="B124" s="57">
        <v>7.4</v>
      </c>
      <c r="C124" s="54" t="s">
        <v>565</v>
      </c>
      <c r="D124" s="104"/>
      <c r="E124" s="103"/>
      <c r="F124" s="229" t="str">
        <f t="shared" si="31"/>
        <v>未記入</v>
      </c>
      <c r="G124" s="27">
        <f>IF(D124="NA",0,H124)</f>
        <v>3</v>
      </c>
      <c r="H124" s="31">
        <v>3</v>
      </c>
      <c r="L124" s="26" t="s">
        <v>557</v>
      </c>
    </row>
    <row r="125" spans="1:12" ht="18" customHeight="1">
      <c r="A125" s="130" t="s">
        <v>320</v>
      </c>
      <c r="B125" s="128" t="s">
        <v>304</v>
      </c>
      <c r="C125" s="132"/>
      <c r="D125" s="129"/>
      <c r="E125" s="130"/>
      <c r="F125" s="231">
        <f>IF(SUM(K126:K147)=0,0,(F126+F131+F137+F143)/SUM(K126:K147))</f>
        <v>0</v>
      </c>
      <c r="G125" s="131" t="s">
        <v>208</v>
      </c>
      <c r="H125" s="131">
        <v>1</v>
      </c>
      <c r="I125" s="46"/>
      <c r="J125" s="46">
        <f>IF(F125=0,0,H125)</f>
        <v>0</v>
      </c>
      <c r="K125" s="46"/>
    </row>
    <row r="126" spans="1:12" ht="18" customHeight="1">
      <c r="A126" s="51"/>
      <c r="B126" s="65" t="s">
        <v>567</v>
      </c>
      <c r="C126" s="70"/>
      <c r="D126" s="63"/>
      <c r="E126" s="64"/>
      <c r="F126" s="233">
        <f>IF(SUM(G127:G130)=0,0,SUM(F127:F130)/SUM(G127:G130)*100)</f>
        <v>0</v>
      </c>
      <c r="G126" s="33" t="s">
        <v>207</v>
      </c>
      <c r="H126" s="33">
        <v>1</v>
      </c>
      <c r="I126" s="34"/>
      <c r="J126" s="34"/>
      <c r="K126" s="34">
        <f>IF(F126=0,0,H126)</f>
        <v>0</v>
      </c>
    </row>
    <row r="127" spans="1:12" ht="18" customHeight="1">
      <c r="A127" s="51"/>
      <c r="B127" s="52" t="s">
        <v>305</v>
      </c>
      <c r="C127" s="54" t="s">
        <v>209</v>
      </c>
      <c r="D127" s="104"/>
      <c r="E127" s="51"/>
      <c r="F127" s="229" t="str">
        <f>IF(AND(D127="○",E127=""),G127,IF(D127="○",G127,IF(D127="×",0.001,IF(D127="NA",D127,"未記入"))))</f>
        <v>未記入</v>
      </c>
      <c r="G127" s="27">
        <f>IF(D127="NA",0,H127)</f>
        <v>2</v>
      </c>
      <c r="H127" s="31">
        <v>2</v>
      </c>
      <c r="L127" s="26" t="s">
        <v>557</v>
      </c>
    </row>
    <row r="128" spans="1:12" ht="18" customHeight="1">
      <c r="A128" s="51" t="s">
        <v>195</v>
      </c>
      <c r="B128" s="52" t="s">
        <v>466</v>
      </c>
      <c r="C128" s="66" t="s">
        <v>472</v>
      </c>
      <c r="D128" s="117"/>
      <c r="E128" s="103"/>
      <c r="F128" s="237" t="str">
        <f>IF($F$127="NA","NA",IF(OR($F$127=0.001,$F$127=0),0,IF(AND(D128="○",E128=""),G128-1,IF(D128="○",G128,IF(D128="×",0.001,IF(D128="NA",D128,"未記入"))))))</f>
        <v>未記入</v>
      </c>
      <c r="G128" s="27">
        <f>IF(OR($D$127="NA",D128="NA"),0,H128)</f>
        <v>3</v>
      </c>
      <c r="H128" s="31">
        <v>3</v>
      </c>
    </row>
    <row r="129" spans="1:15" ht="18" customHeight="1">
      <c r="A129" s="51" t="s">
        <v>195</v>
      </c>
      <c r="B129" s="52" t="s">
        <v>467</v>
      </c>
      <c r="C129" s="66" t="s">
        <v>473</v>
      </c>
      <c r="D129" s="117"/>
      <c r="E129" s="103"/>
      <c r="F129" s="237" t="str">
        <f t="shared" ref="F129:F130" si="32">IF($F$127="NA","NA",IF(OR($F$127=0.001,$F$127=0),0,IF(AND(D129="○",E129=""),G129-1,IF(D129="○",G129,IF(D129="×",0.001,IF(D129="NA",D129,"未記入"))))))</f>
        <v>未記入</v>
      </c>
      <c r="G129" s="27">
        <f t="shared" ref="G129:G130" si="33">IF(OR($D$127="NA",D129="NA"),0,H129)</f>
        <v>3</v>
      </c>
      <c r="H129" s="31">
        <v>3</v>
      </c>
    </row>
    <row r="130" spans="1:15" ht="18" customHeight="1">
      <c r="A130" s="51" t="s">
        <v>338</v>
      </c>
      <c r="B130" s="52" t="s">
        <v>468</v>
      </c>
      <c r="C130" s="66" t="s">
        <v>474</v>
      </c>
      <c r="D130" s="117"/>
      <c r="E130" s="103"/>
      <c r="F130" s="237" t="str">
        <f t="shared" si="32"/>
        <v>未記入</v>
      </c>
      <c r="G130" s="27">
        <f t="shared" si="33"/>
        <v>3</v>
      </c>
      <c r="H130" s="31">
        <v>3</v>
      </c>
      <c r="O130" s="47"/>
    </row>
    <row r="131" spans="1:15" ht="18" customHeight="1">
      <c r="A131" s="51"/>
      <c r="B131" s="65" t="s">
        <v>566</v>
      </c>
      <c r="C131" s="71"/>
      <c r="D131" s="63"/>
      <c r="E131" s="64"/>
      <c r="F131" s="233">
        <f>IF(SUM(G132:G136)=0,0,SUM(F132:F136)/SUM(G132:G136)*100)</f>
        <v>0</v>
      </c>
      <c r="G131" s="33" t="s">
        <v>207</v>
      </c>
      <c r="H131" s="33">
        <v>1</v>
      </c>
      <c r="I131" s="34"/>
      <c r="J131" s="34"/>
      <c r="K131" s="34">
        <f>IF(F131=0,0,H131)</f>
        <v>0</v>
      </c>
    </row>
    <row r="132" spans="1:15" ht="18" customHeight="1">
      <c r="A132" s="51" t="s">
        <v>330</v>
      </c>
      <c r="B132" s="52" t="s">
        <v>306</v>
      </c>
      <c r="C132" s="54" t="s">
        <v>211</v>
      </c>
      <c r="D132" s="104"/>
      <c r="E132" s="103"/>
      <c r="F132" s="229" t="str">
        <f>IF(AND(D132="○",E132=""),G132-1,IF(D132="○",G132,IF(D132="×",0.001,IF(D132="NA",D132,"未記入"))))</f>
        <v>未記入</v>
      </c>
      <c r="G132" s="27">
        <f>IF(D132="NA",0,H132)</f>
        <v>3</v>
      </c>
      <c r="H132" s="31">
        <v>3</v>
      </c>
    </row>
    <row r="133" spans="1:15" ht="18" customHeight="1">
      <c r="A133" s="51" t="s">
        <v>338</v>
      </c>
      <c r="B133" s="52" t="s">
        <v>307</v>
      </c>
      <c r="C133" s="54" t="s">
        <v>318</v>
      </c>
      <c r="D133" s="104"/>
      <c r="E133" s="103"/>
      <c r="F133" s="229" t="str">
        <f t="shared" ref="F133:F136" si="34">IF(AND(D133="○",E133=""),G133-1,IF(D133="○",G133,IF(D133="×",0.001,IF(D133="NA",D133,"未記入"))))</f>
        <v>未記入</v>
      </c>
      <c r="G133" s="27">
        <f>IF(D133="NA",0,H133)</f>
        <v>3</v>
      </c>
      <c r="H133" s="31">
        <v>3</v>
      </c>
    </row>
    <row r="134" spans="1:15" ht="18" customHeight="1">
      <c r="A134" s="51" t="s">
        <v>338</v>
      </c>
      <c r="B134" s="52" t="s">
        <v>308</v>
      </c>
      <c r="C134" s="54" t="s">
        <v>319</v>
      </c>
      <c r="D134" s="104"/>
      <c r="E134" s="103"/>
      <c r="F134" s="229" t="str">
        <f t="shared" si="34"/>
        <v>未記入</v>
      </c>
      <c r="G134" s="27">
        <f>IF(D134="NA",0,H134)</f>
        <v>3</v>
      </c>
      <c r="H134" s="31">
        <v>3</v>
      </c>
    </row>
    <row r="135" spans="1:15" ht="18" customHeight="1">
      <c r="A135" s="51" t="s">
        <v>338</v>
      </c>
      <c r="B135" s="52" t="s">
        <v>309</v>
      </c>
      <c r="C135" s="54" t="s">
        <v>568</v>
      </c>
      <c r="D135" s="104"/>
      <c r="E135" s="103"/>
      <c r="F135" s="229" t="str">
        <f t="shared" si="34"/>
        <v>未記入</v>
      </c>
      <c r="G135" s="27">
        <f>IF(D135="NA",0,H135)</f>
        <v>3</v>
      </c>
      <c r="H135" s="31">
        <v>3</v>
      </c>
    </row>
    <row r="136" spans="1:15" ht="18" customHeight="1">
      <c r="A136" s="51"/>
      <c r="B136" s="52" t="s">
        <v>310</v>
      </c>
      <c r="C136" s="54" t="s">
        <v>203</v>
      </c>
      <c r="D136" s="104"/>
      <c r="E136" s="103"/>
      <c r="F136" s="229" t="str">
        <f t="shared" si="34"/>
        <v>未記入</v>
      </c>
      <c r="G136" s="27">
        <f>IF(D136="NA",0,H136)</f>
        <v>2</v>
      </c>
      <c r="H136" s="27">
        <v>2</v>
      </c>
    </row>
    <row r="137" spans="1:15" ht="18" customHeight="1">
      <c r="A137" s="51"/>
      <c r="B137" s="65" t="s">
        <v>572</v>
      </c>
      <c r="C137" s="71"/>
      <c r="D137" s="63"/>
      <c r="E137" s="64"/>
      <c r="F137" s="233">
        <f>IF(SUM(G138:G142)=0,0,SUM(F138:F142)/SUM(G138:G142)*100)</f>
        <v>0</v>
      </c>
      <c r="G137" s="33" t="s">
        <v>207</v>
      </c>
      <c r="H137" s="33">
        <v>1</v>
      </c>
      <c r="I137" s="34"/>
      <c r="J137" s="34"/>
      <c r="K137" s="34">
        <f>IF(F137=0,0,H137)</f>
        <v>0</v>
      </c>
      <c r="L137" s="26" t="s">
        <v>557</v>
      </c>
    </row>
    <row r="138" spans="1:15" ht="18" customHeight="1">
      <c r="A138" s="51" t="s">
        <v>339</v>
      </c>
      <c r="B138" s="52" t="s">
        <v>311</v>
      </c>
      <c r="C138" s="54" t="s">
        <v>569</v>
      </c>
      <c r="D138" s="104"/>
      <c r="E138" s="103"/>
      <c r="F138" s="229" t="str">
        <f>IF(AND(D138="○",E138=""),G138-1,IF(D138="○",G138,IF(D138="×",0.001,IF(D138="NA",D138,"未記入"))))</f>
        <v>未記入</v>
      </c>
      <c r="G138" s="27">
        <f>IF(D138="NA",0,H138)</f>
        <v>3</v>
      </c>
      <c r="H138" s="31">
        <v>3</v>
      </c>
    </row>
    <row r="139" spans="1:15" ht="18" customHeight="1">
      <c r="A139" s="51" t="s">
        <v>330</v>
      </c>
      <c r="B139" s="52" t="s">
        <v>312</v>
      </c>
      <c r="C139" s="54" t="s">
        <v>210</v>
      </c>
      <c r="D139" s="104"/>
      <c r="E139" s="103"/>
      <c r="F139" s="229" t="str">
        <f>IF(AND(D139="○",E139=""),G139-1,IF(D139="○",G139,IF(D139="×",0.001,IF(D139="NA",D139,"未記入"))))</f>
        <v>未記入</v>
      </c>
      <c r="G139" s="27">
        <f>IF(D139="NA",0,H139)</f>
        <v>3</v>
      </c>
      <c r="H139" s="31">
        <v>3</v>
      </c>
    </row>
    <row r="140" spans="1:15" ht="18" customHeight="1">
      <c r="A140" s="51" t="s">
        <v>341</v>
      </c>
      <c r="B140" s="52" t="s">
        <v>313</v>
      </c>
      <c r="C140" s="54" t="s">
        <v>570</v>
      </c>
      <c r="D140" s="104"/>
      <c r="E140" s="103"/>
      <c r="F140" s="229" t="str">
        <f>IF(AND(D140="○",E140=""),G140-1,IF(D140="○",G140,IF(D140="×",0.001,IF(D140="NA",D140,"未記入"))))</f>
        <v>未記入</v>
      </c>
      <c r="G140" s="27">
        <f>IF(D140="NA",0,H140)</f>
        <v>3</v>
      </c>
      <c r="H140" s="31">
        <v>3</v>
      </c>
      <c r="L140" s="26" t="s">
        <v>557</v>
      </c>
    </row>
    <row r="141" spans="1:15" ht="18" customHeight="1">
      <c r="A141" s="51"/>
      <c r="B141" s="52" t="s">
        <v>314</v>
      </c>
      <c r="C141" s="54" t="s">
        <v>204</v>
      </c>
      <c r="D141" s="104"/>
      <c r="E141" s="103"/>
      <c r="F141" s="229" t="str">
        <f>IF(AND(D141="○",E141=""),G141-1,IF(D141="○",G141,IF(D141="×",0.001,IF(D141="NA",D141,"未記入"))))</f>
        <v>未記入</v>
      </c>
      <c r="G141" s="36">
        <v>3</v>
      </c>
      <c r="H141" s="36">
        <v>2</v>
      </c>
    </row>
    <row r="142" spans="1:15" ht="18" customHeight="1">
      <c r="A142" s="51" t="s">
        <v>195</v>
      </c>
      <c r="B142" s="52" t="s">
        <v>315</v>
      </c>
      <c r="C142" s="54" t="s">
        <v>321</v>
      </c>
      <c r="D142" s="104"/>
      <c r="E142" s="103"/>
      <c r="F142" s="229" t="str">
        <f>IF(AND(D142="○",E142=""),G142-1,IF(D142="○",G142,IF(D142="×",0.001,IF(D142="NA",D142,"未記入"))))</f>
        <v>未記入</v>
      </c>
      <c r="G142" s="27">
        <f>IF(D142="NA",0,H142)</f>
        <v>2</v>
      </c>
      <c r="H142" s="27">
        <v>2</v>
      </c>
    </row>
    <row r="143" spans="1:15" ht="18" customHeight="1">
      <c r="A143" s="51"/>
      <c r="B143" s="65" t="s">
        <v>573</v>
      </c>
      <c r="C143" s="71"/>
      <c r="D143" s="63"/>
      <c r="E143" s="64"/>
      <c r="F143" s="233">
        <f>IF(SUM(G144:G147)=0,0,SUM(F144:F147)/SUM(G144:G147)*100)</f>
        <v>0</v>
      </c>
      <c r="G143" s="33" t="s">
        <v>207</v>
      </c>
      <c r="H143" s="33">
        <v>1</v>
      </c>
      <c r="I143" s="34"/>
      <c r="J143" s="34"/>
      <c r="K143" s="34">
        <f>IF(F143=0,0,H143)</f>
        <v>0</v>
      </c>
      <c r="L143" s="26" t="s">
        <v>557</v>
      </c>
    </row>
    <row r="144" spans="1:15" ht="18" customHeight="1">
      <c r="A144" s="51"/>
      <c r="B144" s="52" t="s">
        <v>578</v>
      </c>
      <c r="C144" s="54" t="s">
        <v>571</v>
      </c>
      <c r="D144" s="104"/>
      <c r="E144" s="103"/>
      <c r="F144" s="229" t="str">
        <f t="shared" ref="F144" si="35">IF(AND(D144="○",E144=""),G144-1,IF(D144="○",G144,IF(D144="×",0.001,IF(D144="NA",D144,"未記入"))))</f>
        <v>未記入</v>
      </c>
      <c r="G144" s="27">
        <f>IF(D144="NA",0,H144)</f>
        <v>2</v>
      </c>
      <c r="H144" s="27">
        <v>2</v>
      </c>
    </row>
    <row r="145" spans="1:12" ht="18" customHeight="1">
      <c r="A145" s="51" t="s">
        <v>340</v>
      </c>
      <c r="B145" s="52" t="s">
        <v>579</v>
      </c>
      <c r="C145" s="54" t="s">
        <v>575</v>
      </c>
      <c r="D145" s="166"/>
      <c r="E145" s="68"/>
      <c r="F145" s="236" t="str">
        <f>IF(AND(D145="○",E145=""),G145,IF(D145="○",G145,IF(D145="×",0.001,IF(D145="NA",D145,"未記入"))))</f>
        <v>未記入</v>
      </c>
      <c r="G145" s="27">
        <f t="shared" ref="G145" si="36">IF(D145="NA",0,H145)</f>
        <v>1</v>
      </c>
      <c r="H145" s="31">
        <v>1</v>
      </c>
      <c r="L145" s="26" t="s">
        <v>557</v>
      </c>
    </row>
    <row r="146" spans="1:12" ht="18" customHeight="1">
      <c r="A146" s="51" t="s">
        <v>8</v>
      </c>
      <c r="B146" s="52" t="s">
        <v>580</v>
      </c>
      <c r="C146" s="105" t="s">
        <v>576</v>
      </c>
      <c r="D146" s="117"/>
      <c r="E146" s="103"/>
      <c r="F146" s="237" t="str">
        <f>IF($F$145="NA","NA",IF(OR($F$145=0.001,$F$145=0),0,IF(AND(D146="○",E146=""),G146-1,IF(D146="○",G146,IF(D146="×",0.001,IF(D146="NA",D146,"未記入"))))))</f>
        <v>未記入</v>
      </c>
      <c r="G146" s="27">
        <f>IF(OR($D$145="NA",D146="NA"),0,H146)</f>
        <v>3</v>
      </c>
      <c r="H146" s="31">
        <v>3</v>
      </c>
      <c r="L146" s="26" t="s">
        <v>557</v>
      </c>
    </row>
    <row r="147" spans="1:12" ht="18" customHeight="1">
      <c r="A147" s="1" t="s">
        <v>561</v>
      </c>
      <c r="B147" s="43" t="s">
        <v>581</v>
      </c>
      <c r="C147" s="114" t="s">
        <v>577</v>
      </c>
      <c r="D147" s="117"/>
      <c r="E147" s="103"/>
      <c r="F147" s="237" t="str">
        <f>IF($F$145="NA","NA",IF(OR($F$145=0.001,$F$145=0),0,IF(AND(D147="○",E147=""),G147-1,IF(D147="○",G147,IF(D147="×",0.001,IF(D147="NA",D147,"未記入"))))))</f>
        <v>未記入</v>
      </c>
      <c r="G147" s="27">
        <f>IF(OR($D$145="NA",D147="NA"),0,H147)</f>
        <v>2</v>
      </c>
      <c r="H147" s="31">
        <v>2</v>
      </c>
      <c r="L147" s="26" t="s">
        <v>574</v>
      </c>
    </row>
    <row r="148" spans="1:12" ht="18" customHeight="1">
      <c r="A148" s="130"/>
      <c r="B148" s="128" t="s">
        <v>316</v>
      </c>
      <c r="C148" s="132"/>
      <c r="D148" s="129"/>
      <c r="E148" s="130"/>
      <c r="F148" s="231">
        <f>IF(SUM(G149:G169)=0,0,SUM(F149:F169)/SUM(G149:G169)*100)</f>
        <v>0</v>
      </c>
      <c r="G148" s="131" t="s">
        <v>208</v>
      </c>
      <c r="H148" s="131">
        <v>1</v>
      </c>
      <c r="I148" s="46"/>
      <c r="J148" s="46">
        <f>IF(F148=0,0,H148)</f>
        <v>0</v>
      </c>
      <c r="K148" s="46"/>
      <c r="L148" s="168"/>
    </row>
    <row r="149" spans="1:12" ht="18" customHeight="1">
      <c r="A149" s="51"/>
      <c r="B149" s="52" t="s">
        <v>511</v>
      </c>
      <c r="C149" s="54" t="s">
        <v>582</v>
      </c>
      <c r="D149" s="166"/>
      <c r="E149" s="51"/>
      <c r="F149" s="236" t="str">
        <f>IF(AND(D149="○",E149=""),G149,IF(D149="○",G149,IF(D149="×",0.001,IF(D149="NA",D149,"未記入"))))</f>
        <v>未記入</v>
      </c>
      <c r="G149" s="27">
        <f t="shared" ref="G149" si="37">IF(D149="NA",0,H149)</f>
        <v>1</v>
      </c>
      <c r="H149" s="27">
        <v>1</v>
      </c>
      <c r="L149" s="26" t="s">
        <v>557</v>
      </c>
    </row>
    <row r="150" spans="1:12" ht="18" customHeight="1">
      <c r="A150" s="51" t="s">
        <v>342</v>
      </c>
      <c r="B150" s="52" t="s">
        <v>503</v>
      </c>
      <c r="C150" s="54" t="s">
        <v>583</v>
      </c>
      <c r="D150" s="104"/>
      <c r="E150" s="103"/>
      <c r="F150" s="229" t="str">
        <f>IF($F$149="NA","NA",IF(OR($F$149=0.001,$F$149=0),0,IF(AND(D150="○",E150=""),G150-1,IF(D150="○",G150,IF(D150="×",0.001,IF(D150="NA",D150,"未記入"))))))</f>
        <v>未記入</v>
      </c>
      <c r="G150" s="27">
        <f>IF(OR($D$149="NA",D150="NA"),0,H150)</f>
        <v>3</v>
      </c>
      <c r="H150" s="27">
        <v>3</v>
      </c>
      <c r="L150" s="26" t="s">
        <v>557</v>
      </c>
    </row>
    <row r="151" spans="1:12" ht="18" customHeight="1">
      <c r="A151" s="51" t="s">
        <v>8</v>
      </c>
      <c r="B151" s="52" t="s">
        <v>504</v>
      </c>
      <c r="C151" s="54" t="s">
        <v>584</v>
      </c>
      <c r="D151" s="104"/>
      <c r="E151" s="103"/>
      <c r="F151" s="229" t="str">
        <f t="shared" ref="F151:F164" si="38">IF($F$149="NA","NA",IF(OR($F$149=0.001,$F$149=0),0,IF(AND(D151="○",E151=""),G151-1,IF(D151="○",G151,IF(D151="×",0.001,IF(D151="NA",D151,"未記入"))))))</f>
        <v>未記入</v>
      </c>
      <c r="G151" s="27">
        <f t="shared" ref="G151:G164" si="39">IF(OR($D$149="NA",D151="NA"),0,H151)</f>
        <v>3</v>
      </c>
      <c r="H151" s="31">
        <v>3</v>
      </c>
    </row>
    <row r="152" spans="1:12" ht="18" customHeight="1">
      <c r="A152" s="51" t="s">
        <v>144</v>
      </c>
      <c r="B152" s="52" t="s">
        <v>666</v>
      </c>
      <c r="C152" s="54" t="s">
        <v>605</v>
      </c>
      <c r="D152" s="104"/>
      <c r="E152" s="103"/>
      <c r="F152" s="229" t="str">
        <f t="shared" si="38"/>
        <v>未記入</v>
      </c>
      <c r="G152" s="27">
        <f t="shared" si="39"/>
        <v>3</v>
      </c>
      <c r="H152" s="31">
        <v>3</v>
      </c>
      <c r="L152" s="26" t="s">
        <v>557</v>
      </c>
    </row>
    <row r="153" spans="1:12" ht="18" customHeight="1">
      <c r="A153" s="51" t="s">
        <v>339</v>
      </c>
      <c r="B153" s="52" t="s">
        <v>505</v>
      </c>
      <c r="C153" s="54" t="s">
        <v>606</v>
      </c>
      <c r="D153" s="104"/>
      <c r="E153" s="103"/>
      <c r="F153" s="229" t="str">
        <f t="shared" si="38"/>
        <v>未記入</v>
      </c>
      <c r="G153" s="27">
        <f t="shared" si="39"/>
        <v>3</v>
      </c>
      <c r="H153" s="31">
        <v>3</v>
      </c>
      <c r="L153" s="26" t="s">
        <v>557</v>
      </c>
    </row>
    <row r="154" spans="1:12" ht="18" customHeight="1">
      <c r="A154" s="51" t="s">
        <v>339</v>
      </c>
      <c r="B154" s="52" t="s">
        <v>506</v>
      </c>
      <c r="C154" s="54" t="s">
        <v>607</v>
      </c>
      <c r="D154" s="104"/>
      <c r="E154" s="103"/>
      <c r="F154" s="229" t="str">
        <f t="shared" si="38"/>
        <v>未記入</v>
      </c>
      <c r="G154" s="27">
        <f t="shared" si="39"/>
        <v>3</v>
      </c>
      <c r="H154" s="31">
        <v>3</v>
      </c>
    </row>
    <row r="155" spans="1:12" ht="18" customHeight="1">
      <c r="A155" s="51" t="s">
        <v>339</v>
      </c>
      <c r="B155" s="52" t="s">
        <v>507</v>
      </c>
      <c r="C155" s="54" t="s">
        <v>465</v>
      </c>
      <c r="D155" s="104"/>
      <c r="E155" s="103"/>
      <c r="F155" s="229" t="str">
        <f t="shared" si="38"/>
        <v>未記入</v>
      </c>
      <c r="G155" s="27">
        <f t="shared" si="39"/>
        <v>3</v>
      </c>
      <c r="H155" s="31">
        <v>3</v>
      </c>
    </row>
    <row r="156" spans="1:12" ht="18" customHeight="1">
      <c r="A156" s="51" t="s">
        <v>336</v>
      </c>
      <c r="B156" s="52" t="s">
        <v>508</v>
      </c>
      <c r="C156" s="54" t="s">
        <v>496</v>
      </c>
      <c r="D156" s="104"/>
      <c r="E156" s="103"/>
      <c r="F156" s="229" t="str">
        <f t="shared" si="38"/>
        <v>未記入</v>
      </c>
      <c r="G156" s="27">
        <f t="shared" si="39"/>
        <v>3</v>
      </c>
      <c r="H156" s="31">
        <v>3</v>
      </c>
    </row>
    <row r="157" spans="1:12" ht="18" customHeight="1">
      <c r="A157" s="51" t="s">
        <v>8</v>
      </c>
      <c r="B157" s="52" t="s">
        <v>493</v>
      </c>
      <c r="C157" s="54" t="s">
        <v>497</v>
      </c>
      <c r="D157" s="104"/>
      <c r="E157" s="103"/>
      <c r="F157" s="229" t="str">
        <f t="shared" si="38"/>
        <v>未記入</v>
      </c>
      <c r="G157" s="27">
        <f t="shared" si="39"/>
        <v>3</v>
      </c>
      <c r="H157" s="31">
        <v>3</v>
      </c>
      <c r="L157" s="99"/>
    </row>
    <row r="158" spans="1:12" ht="18" customHeight="1">
      <c r="A158" s="51" t="s">
        <v>512</v>
      </c>
      <c r="B158" s="52" t="s">
        <v>500</v>
      </c>
      <c r="C158" s="54" t="s">
        <v>495</v>
      </c>
      <c r="D158" s="104"/>
      <c r="E158" s="103"/>
      <c r="F158" s="229" t="str">
        <f t="shared" si="38"/>
        <v>未記入</v>
      </c>
      <c r="G158" s="27">
        <f t="shared" si="39"/>
        <v>3</v>
      </c>
      <c r="H158" s="31">
        <v>3</v>
      </c>
      <c r="L158" s="99"/>
    </row>
    <row r="159" spans="1:12" ht="18" customHeight="1">
      <c r="A159" s="51" t="s">
        <v>336</v>
      </c>
      <c r="B159" s="52" t="s">
        <v>501</v>
      </c>
      <c r="C159" s="54" t="s">
        <v>589</v>
      </c>
      <c r="D159" s="104"/>
      <c r="E159" s="103"/>
      <c r="F159" s="229" t="str">
        <f t="shared" si="38"/>
        <v>未記入</v>
      </c>
      <c r="G159" s="27">
        <f t="shared" si="39"/>
        <v>3</v>
      </c>
      <c r="H159" s="31">
        <v>3</v>
      </c>
      <c r="L159" s="26" t="s">
        <v>557</v>
      </c>
    </row>
    <row r="160" spans="1:12" ht="18" customHeight="1">
      <c r="A160" s="51" t="s">
        <v>8</v>
      </c>
      <c r="B160" s="52" t="s">
        <v>502</v>
      </c>
      <c r="C160" s="54" t="s">
        <v>513</v>
      </c>
      <c r="D160" s="104"/>
      <c r="E160" s="103"/>
      <c r="F160" s="229" t="str">
        <f t="shared" si="38"/>
        <v>未記入</v>
      </c>
      <c r="G160" s="27">
        <f t="shared" si="39"/>
        <v>3</v>
      </c>
      <c r="H160" s="31">
        <v>3</v>
      </c>
      <c r="L160" s="102"/>
    </row>
    <row r="161" spans="1:12" ht="18" customHeight="1">
      <c r="A161" s="51" t="s">
        <v>8</v>
      </c>
      <c r="B161" s="52" t="s">
        <v>509</v>
      </c>
      <c r="C161" s="115" t="s">
        <v>514</v>
      </c>
      <c r="D161" s="104"/>
      <c r="E161" s="103"/>
      <c r="F161" s="229" t="str">
        <f t="shared" si="38"/>
        <v>未記入</v>
      </c>
      <c r="G161" s="27">
        <f t="shared" si="39"/>
        <v>3</v>
      </c>
      <c r="H161" s="31">
        <v>3</v>
      </c>
      <c r="L161" s="99"/>
    </row>
    <row r="162" spans="1:12" ht="18" customHeight="1">
      <c r="A162" s="51" t="s">
        <v>335</v>
      </c>
      <c r="B162" s="52" t="s">
        <v>510</v>
      </c>
      <c r="C162" s="115" t="s">
        <v>498</v>
      </c>
      <c r="D162" s="104"/>
      <c r="E162" s="103"/>
      <c r="F162" s="229" t="str">
        <f t="shared" si="38"/>
        <v>未記入</v>
      </c>
      <c r="G162" s="27">
        <f t="shared" si="39"/>
        <v>2</v>
      </c>
      <c r="H162" s="27">
        <v>2</v>
      </c>
      <c r="L162" s="102"/>
    </row>
    <row r="163" spans="1:12" ht="18" customHeight="1">
      <c r="A163" s="51" t="s">
        <v>343</v>
      </c>
      <c r="B163" s="52" t="s">
        <v>494</v>
      </c>
      <c r="C163" s="115" t="s">
        <v>585</v>
      </c>
      <c r="D163" s="104"/>
      <c r="E163" s="103"/>
      <c r="F163" s="229" t="str">
        <f t="shared" si="38"/>
        <v>未記入</v>
      </c>
      <c r="G163" s="27">
        <f t="shared" si="39"/>
        <v>2</v>
      </c>
      <c r="H163" s="27">
        <v>2</v>
      </c>
      <c r="L163" s="102"/>
    </row>
    <row r="164" spans="1:12" ht="18" customHeight="1">
      <c r="A164" s="51" t="s">
        <v>336</v>
      </c>
      <c r="B164" s="52" t="s">
        <v>667</v>
      </c>
      <c r="C164" s="116" t="s">
        <v>499</v>
      </c>
      <c r="D164" s="104"/>
      <c r="E164" s="103"/>
      <c r="F164" s="229" t="str">
        <f t="shared" si="38"/>
        <v>未記入</v>
      </c>
      <c r="G164" s="27">
        <f t="shared" si="39"/>
        <v>2</v>
      </c>
      <c r="H164" s="27">
        <v>2</v>
      </c>
      <c r="L164" s="102"/>
    </row>
    <row r="165" spans="1:12" ht="18" customHeight="1">
      <c r="A165" s="51"/>
      <c r="B165" s="52" t="s">
        <v>668</v>
      </c>
      <c r="C165" s="54" t="s">
        <v>475</v>
      </c>
      <c r="D165" s="166"/>
      <c r="E165" s="51"/>
      <c r="F165" s="236" t="str">
        <f>IF(AND(D165="○",E165=""),G165,IF(D165="○",G165,IF(D165="×",0.001,IF(D165="NA",D165,"未記入"))))</f>
        <v>未記入</v>
      </c>
      <c r="G165" s="27">
        <f t="shared" ref="G165" si="40">IF(D165="NA",0,H165)</f>
        <v>1</v>
      </c>
      <c r="H165" s="44">
        <v>1</v>
      </c>
    </row>
    <row r="166" spans="1:12" ht="18" customHeight="1">
      <c r="A166" s="51" t="s">
        <v>8</v>
      </c>
      <c r="B166" s="52" t="s">
        <v>669</v>
      </c>
      <c r="C166" s="66" t="s">
        <v>586</v>
      </c>
      <c r="D166" s="117"/>
      <c r="E166" s="103"/>
      <c r="F166" s="232" t="str">
        <f>IF($F$165="NA","NA",IF(OR($F$165=0.001,$F$165=0),0,IF(AND(D166="○",E166=""),G166-1,IF(D166="○",G166,IF(D166="×",0.001,IF(D166="NA",D166,"未記入"))))))</f>
        <v>未記入</v>
      </c>
      <c r="G166" s="27">
        <f>IF(OR($D$165="NA",D166="NA"),0,H166)</f>
        <v>2</v>
      </c>
      <c r="H166" s="31">
        <v>2</v>
      </c>
      <c r="L166" s="26" t="s">
        <v>557</v>
      </c>
    </row>
    <row r="167" spans="1:12" ht="18" customHeight="1">
      <c r="A167" s="51" t="s">
        <v>8</v>
      </c>
      <c r="B167" s="52" t="s">
        <v>670</v>
      </c>
      <c r="C167" s="66" t="s">
        <v>476</v>
      </c>
      <c r="D167" s="117"/>
      <c r="E167" s="103"/>
      <c r="F167" s="232" t="str">
        <f t="shared" ref="F167:F169" si="41">IF($F$165="NA","NA",IF(OR($F$165=0.001,$F$165=0),0,IF(AND(D167="○",E167=""),G167-1,IF(D167="○",G167,IF(D167="×",0.001,IF(D167="NA",D167,"未記入"))))))</f>
        <v>未記入</v>
      </c>
      <c r="G167" s="27">
        <f t="shared" ref="G167:G169" si="42">IF(OR($D$165="NA",D167="NA"),0,H167)</f>
        <v>2</v>
      </c>
      <c r="H167" s="31">
        <v>2</v>
      </c>
    </row>
    <row r="168" spans="1:12" ht="18" customHeight="1">
      <c r="A168" s="51" t="s">
        <v>8</v>
      </c>
      <c r="B168" s="52" t="s">
        <v>671</v>
      </c>
      <c r="C168" s="66" t="s">
        <v>477</v>
      </c>
      <c r="D168" s="117"/>
      <c r="E168" s="103"/>
      <c r="F168" s="232" t="str">
        <f t="shared" si="41"/>
        <v>未記入</v>
      </c>
      <c r="G168" s="27">
        <f t="shared" si="42"/>
        <v>2</v>
      </c>
      <c r="H168" s="31">
        <v>2</v>
      </c>
      <c r="L168" s="102"/>
    </row>
    <row r="169" spans="1:12" ht="18" customHeight="1">
      <c r="A169" s="51" t="s">
        <v>8</v>
      </c>
      <c r="B169" s="52" t="s">
        <v>672</v>
      </c>
      <c r="C169" s="66" t="s">
        <v>587</v>
      </c>
      <c r="D169" s="117"/>
      <c r="E169" s="103"/>
      <c r="F169" s="232" t="str">
        <f t="shared" si="41"/>
        <v>未記入</v>
      </c>
      <c r="G169" s="27">
        <f t="shared" si="42"/>
        <v>2</v>
      </c>
      <c r="H169" s="31">
        <v>2</v>
      </c>
      <c r="L169" s="102"/>
    </row>
    <row r="170" spans="1:12" ht="18" customHeight="1">
      <c r="A170" s="130"/>
      <c r="B170" s="128" t="s">
        <v>590</v>
      </c>
      <c r="C170" s="127"/>
      <c r="D170" s="129"/>
      <c r="E170" s="130"/>
      <c r="F170" s="231">
        <f>IF(SUM(G171:G178)=0,0,SUM(F171:F178)/SUM(G171:G178)*100)</f>
        <v>0</v>
      </c>
      <c r="G170" s="131" t="s">
        <v>208</v>
      </c>
      <c r="H170" s="131">
        <v>1</v>
      </c>
      <c r="I170" s="46"/>
      <c r="J170" s="46">
        <f>IF(F170=0,0,H170)</f>
        <v>0</v>
      </c>
      <c r="K170" s="46"/>
      <c r="L170" s="26" t="s">
        <v>557</v>
      </c>
    </row>
    <row r="171" spans="1:12" ht="18" customHeight="1">
      <c r="A171" s="51" t="s">
        <v>484</v>
      </c>
      <c r="B171" s="72" t="s">
        <v>485</v>
      </c>
      <c r="C171" s="54" t="s">
        <v>591</v>
      </c>
      <c r="D171" s="104"/>
      <c r="E171" s="103"/>
      <c r="F171" s="229" t="str">
        <f>IF(AND(D171="○",E171=""),G171-1,IF(D171="○",G171,IF(D171="×",0.001,IF(D171="NA",D171,"未記入"))))</f>
        <v>未記入</v>
      </c>
      <c r="G171" s="27">
        <f t="shared" ref="G171:G178" si="43">IF(D171="NA",0,H171)</f>
        <v>3</v>
      </c>
      <c r="H171" s="31">
        <v>3</v>
      </c>
      <c r="L171" s="99"/>
    </row>
    <row r="172" spans="1:12" ht="18" customHeight="1">
      <c r="A172" s="51" t="s">
        <v>330</v>
      </c>
      <c r="B172" s="52" t="s">
        <v>598</v>
      </c>
      <c r="C172" s="105" t="s">
        <v>592</v>
      </c>
      <c r="D172" s="117"/>
      <c r="E172" s="103"/>
      <c r="F172" s="232" t="str">
        <f>IF($F$171="NA","NA",IF(OR($F$171=0.001,$F$171=0),0,IF(AND(D172="○",E172=""),G172-1,IF(D172="○",G172,IF(D172="×",0.001,IF(D172="NA",D172,"未記入"))))))</f>
        <v>未記入</v>
      </c>
      <c r="G172" s="27">
        <f>IF(OR($D$171="NA",D172="NA"),0,H172)</f>
        <v>3</v>
      </c>
      <c r="H172" s="31">
        <v>3</v>
      </c>
    </row>
    <row r="173" spans="1:12" ht="18" customHeight="1">
      <c r="A173" s="51"/>
      <c r="B173" s="52" t="s">
        <v>599</v>
      </c>
      <c r="C173" s="105" t="s">
        <v>593</v>
      </c>
      <c r="D173" s="117"/>
      <c r="E173" s="103"/>
      <c r="F173" s="232" t="str">
        <f t="shared" ref="F173:F177" si="44">IF($F$171="NA","NA",IF(OR($F$171=0.001,$F$171=0),0,IF(AND(D173="○",E173=""),G173-1,IF(D173="○",G173,IF(D173="×",0.001,IF(D173="NA",D173,"未記入"))))))</f>
        <v>未記入</v>
      </c>
      <c r="G173" s="27">
        <f t="shared" ref="G173:G177" si="45">IF(OR($D$171="NA",D173="NA"),0,H173)</f>
        <v>3</v>
      </c>
      <c r="H173" s="31">
        <v>3</v>
      </c>
    </row>
    <row r="174" spans="1:12" ht="18" customHeight="1">
      <c r="A174" s="51"/>
      <c r="B174" s="52" t="s">
        <v>600</v>
      </c>
      <c r="C174" s="105" t="s">
        <v>594</v>
      </c>
      <c r="D174" s="117"/>
      <c r="E174" s="103"/>
      <c r="F174" s="232" t="str">
        <f t="shared" si="44"/>
        <v>未記入</v>
      </c>
      <c r="G174" s="27">
        <f t="shared" si="45"/>
        <v>3</v>
      </c>
      <c r="H174" s="31">
        <v>3</v>
      </c>
    </row>
    <row r="175" spans="1:12" ht="18" customHeight="1">
      <c r="A175" s="51" t="s">
        <v>330</v>
      </c>
      <c r="B175" s="52" t="s">
        <v>601</v>
      </c>
      <c r="C175" s="105" t="s">
        <v>595</v>
      </c>
      <c r="D175" s="117"/>
      <c r="E175" s="103"/>
      <c r="F175" s="232" t="str">
        <f t="shared" si="44"/>
        <v>未記入</v>
      </c>
      <c r="G175" s="27">
        <f t="shared" si="45"/>
        <v>3</v>
      </c>
      <c r="H175" s="31">
        <v>3</v>
      </c>
    </row>
    <row r="176" spans="1:12" ht="18" customHeight="1">
      <c r="A176" s="51" t="s">
        <v>331</v>
      </c>
      <c r="B176" s="52" t="s">
        <v>602</v>
      </c>
      <c r="C176" s="105" t="s">
        <v>596</v>
      </c>
      <c r="D176" s="117"/>
      <c r="E176" s="103"/>
      <c r="F176" s="232" t="str">
        <f t="shared" si="44"/>
        <v>未記入</v>
      </c>
      <c r="G176" s="27">
        <f t="shared" si="45"/>
        <v>3</v>
      </c>
      <c r="H176" s="31">
        <v>3</v>
      </c>
      <c r="L176" s="26" t="s">
        <v>557</v>
      </c>
    </row>
    <row r="177" spans="1:15" ht="18" customHeight="1">
      <c r="A177" s="51" t="s">
        <v>561</v>
      </c>
      <c r="B177" s="195" t="s">
        <v>603</v>
      </c>
      <c r="C177" s="105" t="s">
        <v>597</v>
      </c>
      <c r="D177" s="117"/>
      <c r="E177" s="103"/>
      <c r="F177" s="232" t="str">
        <f t="shared" si="44"/>
        <v>未記入</v>
      </c>
      <c r="G177" s="27">
        <f t="shared" si="45"/>
        <v>3</v>
      </c>
      <c r="H177" s="31">
        <v>3</v>
      </c>
      <c r="L177" s="99" t="s">
        <v>562</v>
      </c>
    </row>
    <row r="178" spans="1:15" ht="18" customHeight="1">
      <c r="A178" s="51" t="s">
        <v>195</v>
      </c>
      <c r="B178" s="72" t="s">
        <v>608</v>
      </c>
      <c r="C178" s="54" t="s">
        <v>604</v>
      </c>
      <c r="D178" s="104"/>
      <c r="E178" s="103"/>
      <c r="F178" s="229" t="str">
        <f t="shared" ref="F178" si="46">IF(AND(D178="○",E178=""),G178-1,IF(D178="○",G178,IF(D178="×",0.001,IF(D178="NA",D178,"未記入"))))</f>
        <v>未記入</v>
      </c>
      <c r="G178" s="27">
        <f t="shared" si="43"/>
        <v>3</v>
      </c>
      <c r="H178" s="31">
        <v>3</v>
      </c>
    </row>
    <row r="179" spans="1:15" ht="18" customHeight="1">
      <c r="A179" s="130"/>
      <c r="B179" s="128" t="s">
        <v>317</v>
      </c>
      <c r="C179" s="134"/>
      <c r="D179" s="129"/>
      <c r="E179" s="130"/>
      <c r="F179" s="231">
        <f>IF(SUM(G180:G202)=0,0,SUM(F180:F202)/SUM(G180:G202)*100)</f>
        <v>0</v>
      </c>
      <c r="G179" s="131" t="s">
        <v>208</v>
      </c>
      <c r="H179" s="131">
        <v>1</v>
      </c>
      <c r="I179" s="46"/>
      <c r="J179" s="46">
        <f>IF(F179=0,0,H179)</f>
        <v>0</v>
      </c>
      <c r="K179" s="46"/>
    </row>
    <row r="180" spans="1:15" ht="18" customHeight="1">
      <c r="A180" s="51" t="s">
        <v>330</v>
      </c>
      <c r="B180" s="73" t="s">
        <v>632</v>
      </c>
      <c r="C180" s="54" t="s">
        <v>609</v>
      </c>
      <c r="D180" s="104"/>
      <c r="E180" s="103"/>
      <c r="F180" s="229" t="str">
        <f>IF(AND(D180="○",E180=""),G180-1,IF(D180="○",G180,IF(D180="×",0.001,IF(D180="NA",D180,"未記入"))))</f>
        <v>未記入</v>
      </c>
      <c r="G180" s="27">
        <f>IF(D180="NA",0,H180)</f>
        <v>3</v>
      </c>
      <c r="H180" s="31">
        <v>3</v>
      </c>
      <c r="O180" s="6"/>
    </row>
    <row r="181" spans="1:15" ht="18" customHeight="1">
      <c r="A181" s="51" t="s">
        <v>332</v>
      </c>
      <c r="B181" s="73" t="s">
        <v>633</v>
      </c>
      <c r="C181" s="54" t="s">
        <v>610</v>
      </c>
      <c r="D181" s="104"/>
      <c r="E181" s="103"/>
      <c r="F181" s="229" t="str">
        <f t="shared" ref="F181:F187" si="47">IF(AND(D181="○",E181=""),G181-1,IF(D181="○",G181,IF(D181="×",0.001,IF(D181="NA",D181,"未記入"))))</f>
        <v>未記入</v>
      </c>
      <c r="G181" s="27">
        <f t="shared" ref="G181:G188" si="48">IF(D181="NA",0,H181)</f>
        <v>3</v>
      </c>
      <c r="H181" s="31">
        <v>3</v>
      </c>
      <c r="L181" s="26" t="s">
        <v>557</v>
      </c>
    </row>
    <row r="182" spans="1:15" ht="18" customHeight="1">
      <c r="A182" s="51" t="s">
        <v>332</v>
      </c>
      <c r="B182" s="73" t="s">
        <v>634</v>
      </c>
      <c r="C182" s="54" t="s">
        <v>611</v>
      </c>
      <c r="D182" s="104"/>
      <c r="E182" s="103"/>
      <c r="F182" s="229" t="str">
        <f t="shared" si="47"/>
        <v>未記入</v>
      </c>
      <c r="G182" s="27">
        <f t="shared" si="48"/>
        <v>3</v>
      </c>
      <c r="H182" s="31">
        <v>3</v>
      </c>
    </row>
    <row r="183" spans="1:15" ht="18" customHeight="1">
      <c r="A183" s="51" t="s">
        <v>195</v>
      </c>
      <c r="B183" s="73" t="s">
        <v>635</v>
      </c>
      <c r="C183" s="54" t="s">
        <v>612</v>
      </c>
      <c r="D183" s="104"/>
      <c r="E183" s="103"/>
      <c r="F183" s="229" t="str">
        <f t="shared" si="47"/>
        <v>未記入</v>
      </c>
      <c r="G183" s="27">
        <f t="shared" si="48"/>
        <v>3</v>
      </c>
      <c r="H183" s="31">
        <v>3</v>
      </c>
      <c r="L183" s="26" t="s">
        <v>557</v>
      </c>
    </row>
    <row r="184" spans="1:15" ht="18" customHeight="1">
      <c r="A184" s="51" t="s">
        <v>334</v>
      </c>
      <c r="B184" s="73" t="s">
        <v>636</v>
      </c>
      <c r="C184" s="54" t="s">
        <v>613</v>
      </c>
      <c r="D184" s="104"/>
      <c r="E184" s="103"/>
      <c r="F184" s="229" t="str">
        <f t="shared" si="47"/>
        <v>未記入</v>
      </c>
      <c r="G184" s="27">
        <f t="shared" si="48"/>
        <v>3</v>
      </c>
      <c r="H184" s="31">
        <v>3</v>
      </c>
    </row>
    <row r="185" spans="1:15" ht="18" customHeight="1">
      <c r="A185" s="51" t="s">
        <v>195</v>
      </c>
      <c r="B185" s="73" t="s">
        <v>637</v>
      </c>
      <c r="C185" s="54" t="s">
        <v>614</v>
      </c>
      <c r="D185" s="104"/>
      <c r="E185" s="103"/>
      <c r="F185" s="229" t="str">
        <f t="shared" si="47"/>
        <v>未記入</v>
      </c>
      <c r="G185" s="27">
        <f t="shared" si="48"/>
        <v>3</v>
      </c>
      <c r="H185" s="31">
        <v>3</v>
      </c>
    </row>
    <row r="186" spans="1:15" ht="18" customHeight="1">
      <c r="A186" s="51" t="s">
        <v>344</v>
      </c>
      <c r="B186" s="73" t="s">
        <v>638</v>
      </c>
      <c r="C186" s="54" t="s">
        <v>616</v>
      </c>
      <c r="D186" s="104"/>
      <c r="E186" s="103"/>
      <c r="F186" s="229" t="str">
        <f t="shared" si="47"/>
        <v>未記入</v>
      </c>
      <c r="G186" s="27">
        <f t="shared" si="48"/>
        <v>3</v>
      </c>
      <c r="H186" s="31">
        <v>3</v>
      </c>
    </row>
    <row r="187" spans="1:15" ht="18" customHeight="1">
      <c r="A187" s="51" t="s">
        <v>617</v>
      </c>
      <c r="B187" s="73" t="s">
        <v>639</v>
      </c>
      <c r="C187" s="54" t="s">
        <v>615</v>
      </c>
      <c r="D187" s="104"/>
      <c r="E187" s="103"/>
      <c r="F187" s="229" t="str">
        <f t="shared" si="47"/>
        <v>未記入</v>
      </c>
      <c r="G187" s="27">
        <f t="shared" si="48"/>
        <v>3</v>
      </c>
      <c r="H187" s="31">
        <v>3</v>
      </c>
    </row>
    <row r="188" spans="1:15" ht="18" customHeight="1">
      <c r="A188" s="51"/>
      <c r="B188" s="73" t="s">
        <v>640</v>
      </c>
      <c r="C188" s="49" t="s">
        <v>628</v>
      </c>
      <c r="D188" s="104"/>
      <c r="E188" s="68"/>
      <c r="F188" s="229" t="str">
        <f t="shared" ref="F188" si="49">IF(AND(D188="○",E188=""),G188,IF(D188="○",G188,IF(D188="×",0.001,IF(D188="NA",D188,"未記入"))))</f>
        <v>未記入</v>
      </c>
      <c r="G188" s="27">
        <f t="shared" si="48"/>
        <v>1</v>
      </c>
      <c r="H188" s="27">
        <v>1</v>
      </c>
      <c r="L188" s="26" t="s">
        <v>557</v>
      </c>
    </row>
    <row r="189" spans="1:15" ht="18" customHeight="1">
      <c r="A189" s="51"/>
      <c r="B189" s="74" t="s">
        <v>643</v>
      </c>
      <c r="C189" s="53" t="s">
        <v>618</v>
      </c>
      <c r="D189" s="117"/>
      <c r="E189" s="103"/>
      <c r="F189" s="230" t="str">
        <f>IF($F$188="NA","NA",IF(OR($F$188=0.001,$F$188=0),0,IF(AND(D189="○",E189=""),G189-1,IF(D189="○",G189,IF(D189="×",0.001,IF(D189="NA",D189,"未記入"))))))</f>
        <v>未記入</v>
      </c>
      <c r="G189" s="27">
        <f>IF(OR($D$188="NA",D189="NA"),0,H189)</f>
        <v>3</v>
      </c>
      <c r="H189" s="27">
        <v>3</v>
      </c>
      <c r="L189" s="26" t="s">
        <v>557</v>
      </c>
    </row>
    <row r="190" spans="1:15" ht="18" customHeight="1">
      <c r="A190" s="51"/>
      <c r="B190" s="74" t="s">
        <v>644</v>
      </c>
      <c r="C190" s="53" t="s">
        <v>619</v>
      </c>
      <c r="D190" s="117"/>
      <c r="E190" s="103"/>
      <c r="F190" s="230" t="str">
        <f t="shared" ref="F190:F193" si="50">IF($F$188="NA","NA",IF(OR($F$188=0.001,$F$188=0),0,IF(AND(D190="○",E190=""),G190-1,IF(D190="○",G190,IF(D190="×",0.001,IF(D190="NA",D190,"未記入"))))))</f>
        <v>未記入</v>
      </c>
      <c r="G190" s="27">
        <f t="shared" ref="G190:G193" si="51">IF(OR($D$188="NA",D190="NA"),0,H190)</f>
        <v>3</v>
      </c>
      <c r="H190" s="27">
        <v>3</v>
      </c>
      <c r="L190" s="26" t="s">
        <v>557</v>
      </c>
    </row>
    <row r="191" spans="1:15" ht="18" customHeight="1">
      <c r="A191" s="51"/>
      <c r="B191" s="74" t="s">
        <v>645</v>
      </c>
      <c r="C191" s="53" t="s">
        <v>620</v>
      </c>
      <c r="D191" s="117"/>
      <c r="E191" s="103"/>
      <c r="F191" s="230" t="str">
        <f t="shared" si="50"/>
        <v>未記入</v>
      </c>
      <c r="G191" s="27">
        <f t="shared" si="51"/>
        <v>3</v>
      </c>
      <c r="H191" s="27">
        <v>3</v>
      </c>
      <c r="L191" s="26" t="s">
        <v>557</v>
      </c>
    </row>
    <row r="192" spans="1:15" ht="18" customHeight="1">
      <c r="A192" s="51"/>
      <c r="B192" s="74" t="s">
        <v>646</v>
      </c>
      <c r="C192" s="53" t="s">
        <v>621</v>
      </c>
      <c r="D192" s="117"/>
      <c r="E192" s="103"/>
      <c r="F192" s="230" t="str">
        <f t="shared" si="50"/>
        <v>未記入</v>
      </c>
      <c r="G192" s="27">
        <f t="shared" si="51"/>
        <v>3</v>
      </c>
      <c r="H192" s="27">
        <v>3</v>
      </c>
      <c r="L192" s="26" t="s">
        <v>557</v>
      </c>
    </row>
    <row r="193" spans="1:14" ht="18" customHeight="1">
      <c r="A193" s="51" t="s">
        <v>195</v>
      </c>
      <c r="B193" s="74" t="s">
        <v>647</v>
      </c>
      <c r="C193" s="53" t="s">
        <v>622</v>
      </c>
      <c r="D193" s="117"/>
      <c r="E193" s="103"/>
      <c r="F193" s="230" t="str">
        <f t="shared" si="50"/>
        <v>未記入</v>
      </c>
      <c r="G193" s="27">
        <f t="shared" si="51"/>
        <v>3</v>
      </c>
      <c r="H193" s="27">
        <v>3</v>
      </c>
      <c r="L193" s="26" t="s">
        <v>557</v>
      </c>
    </row>
    <row r="194" spans="1:14" ht="18" customHeight="1">
      <c r="A194" s="51" t="s">
        <v>195</v>
      </c>
      <c r="B194" s="74" t="s">
        <v>648</v>
      </c>
      <c r="C194" s="54" t="s">
        <v>623</v>
      </c>
      <c r="D194" s="104"/>
      <c r="E194" s="103"/>
      <c r="F194" s="229" t="str">
        <f t="shared" ref="F194:F202" si="52">IF(AND(D194="○",E194=""),G194-1,IF(D194="○",G194,IF(D194="×",0.001,IF(D194="NA",D194,"未記入"))))</f>
        <v>未記入</v>
      </c>
      <c r="G194" s="27">
        <f t="shared" ref="G194:G202" si="53">IF(D194="NA",0,H194)</f>
        <v>3</v>
      </c>
      <c r="H194" s="27">
        <v>3</v>
      </c>
      <c r="L194" s="26" t="s">
        <v>557</v>
      </c>
    </row>
    <row r="195" spans="1:14" ht="18" customHeight="1">
      <c r="A195" s="51" t="s">
        <v>195</v>
      </c>
      <c r="B195" s="74" t="s">
        <v>649</v>
      </c>
      <c r="C195" s="59" t="s">
        <v>624</v>
      </c>
      <c r="D195" s="104"/>
      <c r="E195" s="103"/>
      <c r="F195" s="229" t="str">
        <f t="shared" si="52"/>
        <v>未記入</v>
      </c>
      <c r="G195" s="27">
        <f t="shared" si="53"/>
        <v>3</v>
      </c>
      <c r="H195" s="31">
        <v>3</v>
      </c>
      <c r="L195" s="26" t="s">
        <v>557</v>
      </c>
    </row>
    <row r="196" spans="1:14" ht="18" customHeight="1">
      <c r="A196" s="51" t="s">
        <v>336</v>
      </c>
      <c r="B196" s="74" t="s">
        <v>650</v>
      </c>
      <c r="C196" s="54" t="s">
        <v>625</v>
      </c>
      <c r="D196" s="104"/>
      <c r="E196" s="103"/>
      <c r="F196" s="229" t="str">
        <f t="shared" si="52"/>
        <v>未記入</v>
      </c>
      <c r="G196" s="27">
        <f t="shared" si="53"/>
        <v>3</v>
      </c>
      <c r="H196" s="31">
        <v>3</v>
      </c>
      <c r="L196" s="26" t="s">
        <v>557</v>
      </c>
    </row>
    <row r="197" spans="1:14" ht="18" customHeight="1">
      <c r="A197" s="51" t="s">
        <v>641</v>
      </c>
      <c r="B197" s="199" t="s">
        <v>651</v>
      </c>
      <c r="C197" s="2" t="s">
        <v>629</v>
      </c>
      <c r="D197" s="166"/>
      <c r="E197" s="68"/>
      <c r="F197" s="236" t="str">
        <f>IF(AND(D197="○",E197=""),G197,IF(D197="○",G197,IF(D197="×",0.001,IF(D197="NA",D197,"未記入"))))</f>
        <v>未記入</v>
      </c>
      <c r="G197" s="27">
        <f t="shared" si="53"/>
        <v>1</v>
      </c>
      <c r="H197" s="31">
        <v>1</v>
      </c>
      <c r="L197" s="99" t="s">
        <v>656</v>
      </c>
    </row>
    <row r="198" spans="1:14" ht="18" customHeight="1">
      <c r="A198" s="51"/>
      <c r="B198" s="199" t="s">
        <v>652</v>
      </c>
      <c r="C198" s="105" t="s">
        <v>627</v>
      </c>
      <c r="D198" s="104"/>
      <c r="E198" s="103"/>
      <c r="F198" s="235" t="str">
        <f>IF($F$197="NA","NA",IF(OR($F$197=0.001,$F$197=0),0,IF(AND(D198="○",E198=""),G198-1,IF(D198="○",G198,IF(D198="×",0.001,IF(D198="NA",D198,"未記入"))))))</f>
        <v>未記入</v>
      </c>
      <c r="G198" s="27">
        <f>IF(OR($D$197="NA",D198="NA"),0,H198)</f>
        <v>3</v>
      </c>
      <c r="H198" s="31">
        <v>3</v>
      </c>
      <c r="L198" s="99" t="s">
        <v>656</v>
      </c>
    </row>
    <row r="199" spans="1:14" ht="18" customHeight="1">
      <c r="A199" s="51"/>
      <c r="B199" s="199" t="s">
        <v>653</v>
      </c>
      <c r="C199" s="105" t="s">
        <v>630</v>
      </c>
      <c r="D199" s="104"/>
      <c r="E199" s="103"/>
      <c r="F199" s="235" t="str">
        <f t="shared" ref="F199:F201" si="54">IF($F$197="NA","NA",IF(OR($F$197=0.001,$F$197=0),0,IF(AND(D199="○",E199=""),G199-1,IF(D199="○",G199,IF(D199="×",0.001,IF(D199="NA",D199,"未記入"))))))</f>
        <v>未記入</v>
      </c>
      <c r="G199" s="27">
        <f t="shared" ref="G199:G201" si="55">IF(OR($D$197="NA",D199="NA"),0,H199)</f>
        <v>3</v>
      </c>
      <c r="H199" s="31">
        <v>3</v>
      </c>
      <c r="L199" s="99" t="s">
        <v>656</v>
      </c>
    </row>
    <row r="200" spans="1:14" ht="18" customHeight="1">
      <c r="A200" s="51" t="s">
        <v>642</v>
      </c>
      <c r="B200" s="199" t="s">
        <v>654</v>
      </c>
      <c r="C200" s="105" t="s">
        <v>919</v>
      </c>
      <c r="D200" s="104"/>
      <c r="E200" s="103"/>
      <c r="F200" s="235" t="str">
        <f t="shared" si="54"/>
        <v>未記入</v>
      </c>
      <c r="G200" s="27">
        <f t="shared" si="55"/>
        <v>3</v>
      </c>
      <c r="H200" s="31">
        <v>3</v>
      </c>
      <c r="L200" s="99" t="s">
        <v>656</v>
      </c>
    </row>
    <row r="201" spans="1:14" ht="18" customHeight="1">
      <c r="A201" s="51" t="s">
        <v>642</v>
      </c>
      <c r="B201" s="199" t="s">
        <v>655</v>
      </c>
      <c r="C201" s="105" t="s">
        <v>631</v>
      </c>
      <c r="D201" s="104"/>
      <c r="E201" s="103"/>
      <c r="F201" s="235" t="str">
        <f t="shared" si="54"/>
        <v>未記入</v>
      </c>
      <c r="G201" s="27">
        <f t="shared" si="55"/>
        <v>3</v>
      </c>
      <c r="H201" s="31">
        <v>3</v>
      </c>
      <c r="L201" s="99" t="s">
        <v>656</v>
      </c>
    </row>
    <row r="202" spans="1:14" ht="18" customHeight="1">
      <c r="A202" s="51" t="s">
        <v>195</v>
      </c>
      <c r="B202" s="74" t="s">
        <v>445</v>
      </c>
      <c r="C202" s="54" t="s">
        <v>626</v>
      </c>
      <c r="D202" s="104"/>
      <c r="E202" s="103"/>
      <c r="F202" s="229" t="str">
        <f t="shared" si="52"/>
        <v>未記入</v>
      </c>
      <c r="G202" s="27">
        <f t="shared" si="53"/>
        <v>2</v>
      </c>
      <c r="H202" s="31">
        <v>2</v>
      </c>
    </row>
    <row r="203" spans="1:14" ht="18" customHeight="1">
      <c r="A203" s="130"/>
      <c r="B203" s="128" t="s">
        <v>224</v>
      </c>
      <c r="C203" s="127"/>
      <c r="D203" s="129"/>
      <c r="E203" s="130"/>
      <c r="F203" s="231">
        <f>IF(SUM(G204:G212)=0,0,SUM(F204:F212)/SUM(G204:G212)*100)</f>
        <v>0</v>
      </c>
      <c r="G203" s="131" t="s">
        <v>208</v>
      </c>
      <c r="H203" s="131">
        <v>1</v>
      </c>
      <c r="I203" s="46"/>
      <c r="J203" s="46">
        <f>IF(F203=0,0,H203)</f>
        <v>0</v>
      </c>
      <c r="K203" s="46"/>
    </row>
    <row r="204" spans="1:14" s="6" customFormat="1" ht="18" customHeight="1">
      <c r="A204" s="68"/>
      <c r="B204" s="73" t="s">
        <v>185</v>
      </c>
      <c r="C204" s="49" t="s">
        <v>216</v>
      </c>
      <c r="D204" s="166"/>
      <c r="E204" s="51"/>
      <c r="F204" s="236" t="str">
        <f>IF(AND(D204="○",E204=""),G204,IF(D204="○",G204,IF(D204="×",0.001,IF(D204="NA",D204,"未記入"))))</f>
        <v>未記入</v>
      </c>
      <c r="G204" s="27">
        <f t="shared" ref="G204" si="56">IF(D204="NA",0,H204)</f>
        <v>1</v>
      </c>
      <c r="H204" s="27">
        <v>1</v>
      </c>
      <c r="I204" s="26"/>
      <c r="J204" s="26"/>
      <c r="K204" s="26"/>
      <c r="L204" s="28"/>
      <c r="M204" s="14"/>
      <c r="N204" s="14"/>
    </row>
    <row r="205" spans="1:14" ht="18" customHeight="1">
      <c r="A205" s="51" t="s">
        <v>330</v>
      </c>
      <c r="B205" s="52" t="s">
        <v>225</v>
      </c>
      <c r="C205" s="53" t="s">
        <v>217</v>
      </c>
      <c r="D205" s="104"/>
      <c r="E205" s="103"/>
      <c r="F205" s="235" t="str">
        <f>IF($F$204="NA","NA",IF(OR($F$204=0.001,$F$204=0),0,IF(AND(D205="○",E205=""),G205-1,IF(D205="○",G205,IF(D205="×",0.001,IF(D205="NA",D205,"未記入"))))))</f>
        <v>未記入</v>
      </c>
      <c r="G205" s="27">
        <f>IF(OR($D$204="NA",D205="NA"),0,H205)</f>
        <v>3</v>
      </c>
      <c r="H205" s="27">
        <v>3</v>
      </c>
      <c r="I205" s="31"/>
      <c r="J205" s="31"/>
      <c r="K205" s="31"/>
    </row>
    <row r="206" spans="1:14" ht="18" customHeight="1">
      <c r="A206" s="51" t="s">
        <v>642</v>
      </c>
      <c r="B206" s="52" t="s">
        <v>226</v>
      </c>
      <c r="C206" s="53" t="s">
        <v>218</v>
      </c>
      <c r="D206" s="104"/>
      <c r="E206" s="103"/>
      <c r="F206" s="235" t="str">
        <f t="shared" ref="F206:F212" si="57">IF($F$204="NA","NA",IF(OR($F$204=0.001,$F$204=0),0,IF(AND(D206="○",E206=""),G206-1,IF(D206="○",G206,IF(D206="×",0.001,IF(D206="NA",D206,"未記入"))))))</f>
        <v>未記入</v>
      </c>
      <c r="G206" s="27">
        <f t="shared" ref="G206:G212" si="58">IF(OR($D$204="NA",D206="NA"),0,H206)</f>
        <v>3</v>
      </c>
      <c r="H206" s="27">
        <v>3</v>
      </c>
      <c r="I206" s="31"/>
      <c r="J206" s="31"/>
    </row>
    <row r="207" spans="1:14" ht="18" customHeight="1">
      <c r="A207" s="51" t="s">
        <v>642</v>
      </c>
      <c r="B207" s="52" t="s">
        <v>227</v>
      </c>
      <c r="C207" s="53" t="s">
        <v>657</v>
      </c>
      <c r="D207" s="104"/>
      <c r="E207" s="103"/>
      <c r="F207" s="235" t="str">
        <f t="shared" si="57"/>
        <v>未記入</v>
      </c>
      <c r="G207" s="27">
        <f t="shared" ref="G207" si="59">IF(OR($D$204="NA",D207="NA"),0,H207)</f>
        <v>3</v>
      </c>
      <c r="H207" s="27">
        <v>3</v>
      </c>
      <c r="I207" s="31"/>
      <c r="J207" s="31"/>
      <c r="L207" s="26" t="s">
        <v>659</v>
      </c>
    </row>
    <row r="208" spans="1:14" ht="18" customHeight="1">
      <c r="A208" s="51" t="s">
        <v>642</v>
      </c>
      <c r="B208" s="52" t="s">
        <v>228</v>
      </c>
      <c r="C208" s="53" t="s">
        <v>219</v>
      </c>
      <c r="D208" s="104"/>
      <c r="E208" s="103"/>
      <c r="F208" s="235" t="str">
        <f t="shared" si="57"/>
        <v>未記入</v>
      </c>
      <c r="G208" s="27">
        <f t="shared" si="58"/>
        <v>3</v>
      </c>
      <c r="H208" s="27">
        <v>3</v>
      </c>
      <c r="I208" s="31"/>
      <c r="J208" s="31"/>
    </row>
    <row r="209" spans="1:14" ht="18" customHeight="1">
      <c r="A209" s="51"/>
      <c r="B209" s="52" t="s">
        <v>229</v>
      </c>
      <c r="C209" s="53" t="s">
        <v>220</v>
      </c>
      <c r="D209" s="104"/>
      <c r="E209" s="103"/>
      <c r="F209" s="235" t="str">
        <f t="shared" si="57"/>
        <v>未記入</v>
      </c>
      <c r="G209" s="27">
        <f t="shared" si="58"/>
        <v>3</v>
      </c>
      <c r="H209" s="27">
        <v>3</v>
      </c>
      <c r="I209" s="31"/>
      <c r="J209" s="31"/>
    </row>
    <row r="210" spans="1:14" ht="18" customHeight="1">
      <c r="A210" s="51" t="s">
        <v>12</v>
      </c>
      <c r="B210" s="52" t="s">
        <v>230</v>
      </c>
      <c r="C210" s="53" t="s">
        <v>221</v>
      </c>
      <c r="D210" s="104"/>
      <c r="E210" s="103"/>
      <c r="F210" s="235" t="str">
        <f t="shared" si="57"/>
        <v>未記入</v>
      </c>
      <c r="G210" s="27">
        <f t="shared" si="58"/>
        <v>3</v>
      </c>
      <c r="H210" s="27">
        <v>3</v>
      </c>
      <c r="I210" s="31"/>
      <c r="J210" s="31"/>
    </row>
    <row r="211" spans="1:14" ht="18" customHeight="1">
      <c r="A211" s="51" t="s">
        <v>12</v>
      </c>
      <c r="B211" s="52" t="s">
        <v>231</v>
      </c>
      <c r="C211" s="53" t="s">
        <v>222</v>
      </c>
      <c r="D211" s="104"/>
      <c r="E211" s="103"/>
      <c r="F211" s="235" t="str">
        <f t="shared" si="57"/>
        <v>未記入</v>
      </c>
      <c r="G211" s="27">
        <f t="shared" si="58"/>
        <v>3</v>
      </c>
      <c r="H211" s="27">
        <v>3</v>
      </c>
      <c r="I211" s="31"/>
      <c r="J211" s="31"/>
    </row>
    <row r="212" spans="1:14" ht="18" customHeight="1">
      <c r="A212" s="51" t="s">
        <v>195</v>
      </c>
      <c r="B212" s="52" t="s">
        <v>660</v>
      </c>
      <c r="C212" s="53" t="s">
        <v>223</v>
      </c>
      <c r="D212" s="104"/>
      <c r="E212" s="103"/>
      <c r="F212" s="235" t="str">
        <f t="shared" si="57"/>
        <v>未記入</v>
      </c>
      <c r="G212" s="27">
        <f t="shared" si="58"/>
        <v>3</v>
      </c>
      <c r="H212" s="27">
        <v>3</v>
      </c>
      <c r="I212" s="31"/>
      <c r="J212" s="31"/>
    </row>
    <row r="213" spans="1:14" ht="18" customHeight="1">
      <c r="A213" s="130"/>
      <c r="B213" s="135" t="s">
        <v>450</v>
      </c>
      <c r="C213" s="136"/>
      <c r="D213" s="129"/>
      <c r="E213" s="130"/>
      <c r="F213" s="231">
        <f>IF(SUM(G214:G219)=0,0,SUM(F214:F219)/SUM(G214:G219)*100)</f>
        <v>0</v>
      </c>
      <c r="G213" s="131" t="s">
        <v>208</v>
      </c>
      <c r="H213" s="131">
        <v>1</v>
      </c>
      <c r="I213" s="46"/>
      <c r="J213" s="46">
        <f>IF(F213=0,0,H213)</f>
        <v>0</v>
      </c>
      <c r="K213" s="46"/>
    </row>
    <row r="214" spans="1:14" ht="18" customHeight="1">
      <c r="A214" s="51" t="s">
        <v>446</v>
      </c>
      <c r="B214" s="52">
        <v>13.1</v>
      </c>
      <c r="C214" s="54" t="s">
        <v>447</v>
      </c>
      <c r="D214" s="104"/>
      <c r="E214" s="103"/>
      <c r="F214" s="229" t="str">
        <f>IF(AND(D214="○",E214=""),G214-1,IF(D214="○",G214,IF(D214="×",0.001,IF(D214="NA",D214,"未記入"))))</f>
        <v>未記入</v>
      </c>
      <c r="G214" s="27">
        <f t="shared" ref="G214:G219" si="60">IF(D214="NA",0,H214)</f>
        <v>3</v>
      </c>
      <c r="H214" s="31">
        <v>3</v>
      </c>
    </row>
    <row r="215" spans="1:14" ht="18" customHeight="1">
      <c r="A215" s="51" t="s">
        <v>642</v>
      </c>
      <c r="B215" s="52" t="s">
        <v>664</v>
      </c>
      <c r="C215" s="54" t="s">
        <v>661</v>
      </c>
      <c r="D215" s="104"/>
      <c r="E215" s="103"/>
      <c r="F215" s="229" t="str">
        <f>IF(AND(D215="○",E215=""),G215-1,IF(D215="○",G215,IF(D215="×",0.001,IF(D215="NA",D215,"未記入"))))</f>
        <v>未記入</v>
      </c>
      <c r="G215" s="27">
        <f t="shared" si="60"/>
        <v>3</v>
      </c>
      <c r="H215" s="31">
        <v>3</v>
      </c>
      <c r="L215" s="26" t="s">
        <v>658</v>
      </c>
    </row>
    <row r="216" spans="1:14" ht="18" customHeight="1">
      <c r="A216" s="51" t="s">
        <v>446</v>
      </c>
      <c r="B216" s="52" t="s">
        <v>127</v>
      </c>
      <c r="C216" s="49" t="s">
        <v>662</v>
      </c>
      <c r="D216" s="104"/>
      <c r="E216" s="103"/>
      <c r="F216" s="229" t="str">
        <f t="shared" ref="F216:F219" si="61">IF(AND(D216="○",E216=""),G216-1,IF(D216="○",G216,IF(D216="×",0.001,IF(D216="NA",D216,"未記入"))))</f>
        <v>未記入</v>
      </c>
      <c r="G216" s="27">
        <f t="shared" si="60"/>
        <v>2</v>
      </c>
      <c r="H216" s="27">
        <v>2</v>
      </c>
    </row>
    <row r="217" spans="1:14" ht="18" customHeight="1">
      <c r="A217" s="51" t="s">
        <v>642</v>
      </c>
      <c r="B217" s="52" t="s">
        <v>128</v>
      </c>
      <c r="C217" s="49" t="s">
        <v>663</v>
      </c>
      <c r="D217" s="104"/>
      <c r="E217" s="103"/>
      <c r="F217" s="229" t="str">
        <f t="shared" si="61"/>
        <v>未記入</v>
      </c>
      <c r="G217" s="27">
        <f t="shared" si="60"/>
        <v>2</v>
      </c>
      <c r="H217" s="27">
        <v>2</v>
      </c>
    </row>
    <row r="218" spans="1:14" ht="18" customHeight="1">
      <c r="A218" s="51" t="s">
        <v>452</v>
      </c>
      <c r="B218" s="52" t="s">
        <v>451</v>
      </c>
      <c r="C218" s="49" t="s">
        <v>448</v>
      </c>
      <c r="D218" s="104"/>
      <c r="E218" s="103"/>
      <c r="F218" s="229" t="str">
        <f t="shared" si="61"/>
        <v>未記入</v>
      </c>
      <c r="G218" s="27">
        <f t="shared" si="60"/>
        <v>2</v>
      </c>
      <c r="H218" s="27">
        <v>2</v>
      </c>
    </row>
    <row r="219" spans="1:14" s="209" customFormat="1" ht="18" customHeight="1" thickBot="1">
      <c r="A219" s="226" t="s">
        <v>446</v>
      </c>
      <c r="B219" s="214" t="s">
        <v>665</v>
      </c>
      <c r="C219" s="213" t="s">
        <v>449</v>
      </c>
      <c r="D219" s="207"/>
      <c r="E219" s="217"/>
      <c r="F219" s="239" t="str">
        <f t="shared" si="61"/>
        <v>未記入</v>
      </c>
      <c r="G219" s="218">
        <f t="shared" si="60"/>
        <v>3</v>
      </c>
      <c r="H219" s="219">
        <v>3</v>
      </c>
      <c r="I219" s="219"/>
      <c r="J219" s="219"/>
      <c r="K219" s="219"/>
      <c r="L219" s="219"/>
      <c r="M219" s="212"/>
      <c r="N219" s="212"/>
    </row>
    <row r="220" spans="1:14" ht="18" thickTop="1"/>
  </sheetData>
  <sheetProtection password="8FFC" sheet="1" objects="1" scenarios="1"/>
  <mergeCells count="14">
    <mergeCell ref="L5:L7"/>
    <mergeCell ref="I5:K5"/>
    <mergeCell ref="A1:F1"/>
    <mergeCell ref="A5:A7"/>
    <mergeCell ref="B5:B7"/>
    <mergeCell ref="C5:C7"/>
    <mergeCell ref="A2:F2"/>
    <mergeCell ref="F5:F7"/>
    <mergeCell ref="G5:G7"/>
    <mergeCell ref="H5:H7"/>
    <mergeCell ref="E5:E7"/>
    <mergeCell ref="I6:I7"/>
    <mergeCell ref="J6:J7"/>
    <mergeCell ref="K6:K7"/>
  </mergeCells>
  <phoneticPr fontId="2"/>
  <conditionalFormatting sqref="F8 F29 F48 F22 F120 F131 F108 F87 F148 F137 F170 F125:F126 F102 F56:F57 F203 F179 F213 F77 G189:G193">
    <cfRule type="cellIs" dxfId="100" priority="91" stopIfTrue="1" operator="equal">
      <formula>0</formula>
    </cfRule>
  </conditionalFormatting>
  <conditionalFormatting sqref="G105:H105 H161:H164 G87:H94 H81:H86 G102:H102 G148:H148 G144:H144 H145 G170:H170 H172:H177 G178:H179 G189:H189 H180:H188 G203:H204 G16:H16 H36:H47 H24:H27 H17:H21 H10:H15 G72:H78 H59 G108:H142 H151:H159 G190:G193 H190:H202 H205:H212 G22:H23 G28:H35 G48:H58 G3:H9 H61:H71 G213:H65539">
    <cfRule type="containsText" dxfId="99" priority="89" stopIfTrue="1" operator="containsText" text="2">
      <formula>NOT(ISERROR(SEARCH("2",G3)))</formula>
    </cfRule>
    <cfRule type="containsText" dxfId="98" priority="90" stopIfTrue="1" operator="containsText" text="3">
      <formula>NOT(ISERROR(SEARCH("3",G3)))</formula>
    </cfRule>
  </conditionalFormatting>
  <conditionalFormatting sqref="H160">
    <cfRule type="containsText" dxfId="97" priority="87" stopIfTrue="1" operator="containsText" text="2">
      <formula>NOT(ISERROR(SEARCH("2",H160)))</formula>
    </cfRule>
    <cfRule type="containsText" dxfId="96" priority="88" stopIfTrue="1" operator="containsText" text="3">
      <formula>NOT(ISERROR(SEARCH("3",H160)))</formula>
    </cfRule>
  </conditionalFormatting>
  <conditionalFormatting sqref="H165">
    <cfRule type="containsText" dxfId="95" priority="82" stopIfTrue="1" operator="containsText" text="2">
      <formula>NOT(ISERROR(SEARCH("2",H165)))</formula>
    </cfRule>
    <cfRule type="containsText" dxfId="94" priority="83" stopIfTrue="1" operator="containsText" text="3">
      <formula>NOT(ISERROR(SEARCH("3",H165)))</formula>
    </cfRule>
  </conditionalFormatting>
  <conditionalFormatting sqref="H166:H169">
    <cfRule type="containsText" dxfId="93" priority="79" stopIfTrue="1" operator="containsText" text="2">
      <formula>NOT(ISERROR(SEARCH("2",H166)))</formula>
    </cfRule>
    <cfRule type="containsText" dxfId="92" priority="80" stopIfTrue="1" operator="containsText" text="3">
      <formula>NOT(ISERROR(SEARCH("3",H166)))</formula>
    </cfRule>
  </conditionalFormatting>
  <conditionalFormatting sqref="G103:H103">
    <cfRule type="containsText" dxfId="91" priority="75" stopIfTrue="1" operator="containsText" text="2">
      <formula>NOT(ISERROR(SEARCH("2",G103)))</formula>
    </cfRule>
    <cfRule type="containsText" dxfId="90" priority="76" stopIfTrue="1" operator="containsText" text="3">
      <formula>NOT(ISERROR(SEARCH("3",G103)))</formula>
    </cfRule>
  </conditionalFormatting>
  <conditionalFormatting sqref="G104:H104">
    <cfRule type="containsText" dxfId="89" priority="73" stopIfTrue="1" operator="containsText" text="2">
      <formula>NOT(ISERROR(SEARCH("2",G104)))</formula>
    </cfRule>
    <cfRule type="containsText" dxfId="88" priority="74" stopIfTrue="1" operator="containsText" text="3">
      <formula>NOT(ISERROR(SEARCH("3",G104)))</formula>
    </cfRule>
  </conditionalFormatting>
  <conditionalFormatting sqref="G106:H107">
    <cfRule type="containsText" dxfId="87" priority="71" stopIfTrue="1" operator="containsText" text="2">
      <formula>NOT(ISERROR(SEARCH("2",G106)))</formula>
    </cfRule>
    <cfRule type="containsText" dxfId="86" priority="72" stopIfTrue="1" operator="containsText" text="3">
      <formula>NOT(ISERROR(SEARCH("3",G106)))</formula>
    </cfRule>
  </conditionalFormatting>
  <conditionalFormatting sqref="G171:H171">
    <cfRule type="containsText" dxfId="85" priority="67" stopIfTrue="1" operator="containsText" text="2">
      <formula>NOT(ISERROR(SEARCH("2",G171)))</formula>
    </cfRule>
    <cfRule type="containsText" dxfId="84" priority="68" stopIfTrue="1" operator="containsText" text="3">
      <formula>NOT(ISERROR(SEARCH("3",G171)))</formula>
    </cfRule>
  </conditionalFormatting>
  <conditionalFormatting sqref="G149">
    <cfRule type="containsText" dxfId="83" priority="65" stopIfTrue="1" operator="containsText" text="2">
      <formula>NOT(ISERROR(SEARCH("2",G149)))</formula>
    </cfRule>
    <cfRule type="containsText" dxfId="82" priority="66" stopIfTrue="1" operator="containsText" text="3">
      <formula>NOT(ISERROR(SEARCH("3",G149)))</formula>
    </cfRule>
  </conditionalFormatting>
  <conditionalFormatting sqref="H79:H80">
    <cfRule type="containsText" dxfId="81" priority="61" stopIfTrue="1" operator="containsText" text="2">
      <formula>NOT(ISERROR(SEARCH("2",H79)))</formula>
    </cfRule>
    <cfRule type="containsText" dxfId="80" priority="62" stopIfTrue="1" operator="containsText" text="3">
      <formula>NOT(ISERROR(SEARCH("3",H79)))</formula>
    </cfRule>
  </conditionalFormatting>
  <conditionalFormatting sqref="G79:G86">
    <cfRule type="containsText" dxfId="79" priority="59" stopIfTrue="1" operator="containsText" text="2">
      <formula>NOT(ISERROR(SEARCH("2",G79)))</formula>
    </cfRule>
    <cfRule type="containsText" dxfId="78" priority="60" stopIfTrue="1" operator="containsText" text="3">
      <formula>NOT(ISERROR(SEARCH("3",G79)))</formula>
    </cfRule>
  </conditionalFormatting>
  <conditionalFormatting sqref="G205:G212">
    <cfRule type="cellIs" dxfId="77" priority="55" stopIfTrue="1" operator="equal">
      <formula>0</formula>
    </cfRule>
  </conditionalFormatting>
  <conditionalFormatting sqref="G205:G212">
    <cfRule type="containsText" dxfId="76" priority="53" stopIfTrue="1" operator="containsText" text="2">
      <formula>NOT(ISERROR(SEARCH("2",G205)))</formula>
    </cfRule>
    <cfRule type="containsText" dxfId="75" priority="54" stopIfTrue="1" operator="containsText" text="3">
      <formula>NOT(ISERROR(SEARCH("3",G205)))</formula>
    </cfRule>
  </conditionalFormatting>
  <conditionalFormatting sqref="F95">
    <cfRule type="cellIs" dxfId="74" priority="52" stopIfTrue="1" operator="equal">
      <formula>0</formula>
    </cfRule>
  </conditionalFormatting>
  <conditionalFormatting sqref="G95:H101">
    <cfRule type="containsText" dxfId="73" priority="50" stopIfTrue="1" operator="containsText" text="2">
      <formula>NOT(ISERROR(SEARCH("2",G95)))</formula>
    </cfRule>
    <cfRule type="containsText" dxfId="72" priority="51" stopIfTrue="1" operator="containsText" text="3">
      <formula>NOT(ISERROR(SEARCH("3",G95)))</formula>
    </cfRule>
  </conditionalFormatting>
  <conditionalFormatting sqref="F143">
    <cfRule type="cellIs" dxfId="71" priority="47" stopIfTrue="1" operator="equal">
      <formula>0</formula>
    </cfRule>
  </conditionalFormatting>
  <conditionalFormatting sqref="G143:H143">
    <cfRule type="containsText" dxfId="70" priority="45" stopIfTrue="1" operator="containsText" text="2">
      <formula>NOT(ISERROR(SEARCH("2",G143)))</formula>
    </cfRule>
    <cfRule type="containsText" dxfId="69" priority="46" stopIfTrue="1" operator="containsText" text="3">
      <formula>NOT(ISERROR(SEARCH("3",G143)))</formula>
    </cfRule>
  </conditionalFormatting>
  <conditionalFormatting sqref="H146:H147">
    <cfRule type="containsText" dxfId="68" priority="43" stopIfTrue="1" operator="containsText" text="2">
      <formula>NOT(ISERROR(SEARCH("2",H146)))</formula>
    </cfRule>
    <cfRule type="containsText" dxfId="67" priority="44" stopIfTrue="1" operator="containsText" text="3">
      <formula>NOT(ISERROR(SEARCH("3",H146)))</formula>
    </cfRule>
  </conditionalFormatting>
  <conditionalFormatting sqref="G146:G147">
    <cfRule type="containsText" dxfId="66" priority="41" stopIfTrue="1" operator="containsText" text="2">
      <formula>NOT(ISERROR(SEARCH("2",G146)))</formula>
    </cfRule>
    <cfRule type="containsText" dxfId="65" priority="42" stopIfTrue="1" operator="containsText" text="3">
      <formula>NOT(ISERROR(SEARCH("3",G146)))</formula>
    </cfRule>
  </conditionalFormatting>
  <conditionalFormatting sqref="G150:G164 G166:G169">
    <cfRule type="containsText" dxfId="64" priority="39" stopIfTrue="1" operator="containsText" text="2">
      <formula>NOT(ISERROR(SEARCH("2",G150)))</formula>
    </cfRule>
    <cfRule type="containsText" dxfId="63" priority="40" stopIfTrue="1" operator="containsText" text="3">
      <formula>NOT(ISERROR(SEARCH("3",G150)))</formula>
    </cfRule>
  </conditionalFormatting>
  <conditionalFormatting sqref="G165">
    <cfRule type="containsText" dxfId="62" priority="37" stopIfTrue="1" operator="containsText" text="2">
      <formula>NOT(ISERROR(SEARCH("2",G165)))</formula>
    </cfRule>
    <cfRule type="containsText" dxfId="61" priority="38" stopIfTrue="1" operator="containsText" text="3">
      <formula>NOT(ISERROR(SEARCH("3",G165)))</formula>
    </cfRule>
  </conditionalFormatting>
  <conditionalFormatting sqref="G145">
    <cfRule type="containsText" dxfId="60" priority="35" stopIfTrue="1" operator="containsText" text="2">
      <formula>NOT(ISERROR(SEARCH("2",G145)))</formula>
    </cfRule>
    <cfRule type="containsText" dxfId="59" priority="36" stopIfTrue="1" operator="containsText" text="3">
      <formula>NOT(ISERROR(SEARCH("3",G145)))</formula>
    </cfRule>
  </conditionalFormatting>
  <conditionalFormatting sqref="G172:G177">
    <cfRule type="containsText" dxfId="58" priority="33" stopIfTrue="1" operator="containsText" text="2">
      <formula>NOT(ISERROR(SEARCH("2",G172)))</formula>
    </cfRule>
    <cfRule type="containsText" dxfId="57" priority="34" stopIfTrue="1" operator="containsText" text="3">
      <formula>NOT(ISERROR(SEARCH("3",G172)))</formula>
    </cfRule>
  </conditionalFormatting>
  <conditionalFormatting sqref="G180:G188">
    <cfRule type="containsText" dxfId="56" priority="22" stopIfTrue="1" operator="containsText" text="2">
      <formula>NOT(ISERROR(SEARCH("2",G180)))</formula>
    </cfRule>
    <cfRule type="containsText" dxfId="55" priority="23" stopIfTrue="1" operator="containsText" text="3">
      <formula>NOT(ISERROR(SEARCH("3",G180)))</formula>
    </cfRule>
  </conditionalFormatting>
  <conditionalFormatting sqref="G194:G197 G202">
    <cfRule type="containsText" dxfId="54" priority="20" stopIfTrue="1" operator="containsText" text="2">
      <formula>NOT(ISERROR(SEARCH("2",G194)))</formula>
    </cfRule>
    <cfRule type="containsText" dxfId="53" priority="21" stopIfTrue="1" operator="containsText" text="3">
      <formula>NOT(ISERROR(SEARCH("3",G194)))</formula>
    </cfRule>
  </conditionalFormatting>
  <conditionalFormatting sqref="G198:G201">
    <cfRule type="cellIs" dxfId="52" priority="19" stopIfTrue="1" operator="equal">
      <formula>0</formula>
    </cfRule>
  </conditionalFormatting>
  <conditionalFormatting sqref="G198:G201">
    <cfRule type="containsText" dxfId="51" priority="17" stopIfTrue="1" operator="containsText" text="2">
      <formula>NOT(ISERROR(SEARCH("2",G198)))</formula>
    </cfRule>
    <cfRule type="containsText" dxfId="50" priority="18" stopIfTrue="1" operator="containsText" text="3">
      <formula>NOT(ISERROR(SEARCH("3",G198)))</formula>
    </cfRule>
  </conditionalFormatting>
  <conditionalFormatting sqref="G10:G15">
    <cfRule type="containsText" dxfId="49" priority="15" stopIfTrue="1" operator="containsText" text="2">
      <formula>NOT(ISERROR(SEARCH("2",G10)))</formula>
    </cfRule>
    <cfRule type="containsText" dxfId="48" priority="16" stopIfTrue="1" operator="containsText" text="3">
      <formula>NOT(ISERROR(SEARCH("3",G10)))</formula>
    </cfRule>
  </conditionalFormatting>
  <conditionalFormatting sqref="G17:G21">
    <cfRule type="containsText" dxfId="47" priority="13" stopIfTrue="1" operator="containsText" text="2">
      <formula>NOT(ISERROR(SEARCH("2",G17)))</formula>
    </cfRule>
    <cfRule type="containsText" dxfId="46" priority="14" stopIfTrue="1" operator="containsText" text="3">
      <formula>NOT(ISERROR(SEARCH("3",G17)))</formula>
    </cfRule>
  </conditionalFormatting>
  <conditionalFormatting sqref="G24:G27">
    <cfRule type="containsText" dxfId="45" priority="11" stopIfTrue="1" operator="containsText" text="2">
      <formula>NOT(ISERROR(SEARCH("2",G24)))</formula>
    </cfRule>
    <cfRule type="containsText" dxfId="44" priority="12" stopIfTrue="1" operator="containsText" text="3">
      <formula>NOT(ISERROR(SEARCH("3",G24)))</formula>
    </cfRule>
  </conditionalFormatting>
  <conditionalFormatting sqref="G36:G47">
    <cfRule type="containsText" dxfId="43" priority="9" stopIfTrue="1" operator="containsText" text="2">
      <formula>NOT(ISERROR(SEARCH("2",G36)))</formula>
    </cfRule>
    <cfRule type="containsText" dxfId="42" priority="10" stopIfTrue="1" operator="containsText" text="3">
      <formula>NOT(ISERROR(SEARCH("3",G36)))</formula>
    </cfRule>
  </conditionalFormatting>
  <conditionalFormatting sqref="G59 G61:G71">
    <cfRule type="containsText" dxfId="41" priority="5" stopIfTrue="1" operator="containsText" text="2">
      <formula>NOT(ISERROR(SEARCH("2",G59)))</formula>
    </cfRule>
    <cfRule type="containsText" dxfId="40" priority="6" stopIfTrue="1" operator="containsText" text="3">
      <formula>NOT(ISERROR(SEARCH("3",G59)))</formula>
    </cfRule>
  </conditionalFormatting>
  <conditionalFormatting sqref="H60">
    <cfRule type="containsText" dxfId="39" priority="3" stopIfTrue="1" operator="containsText" text="2">
      <formula>NOT(ISERROR(SEARCH("2",H60)))</formula>
    </cfRule>
    <cfRule type="containsText" dxfId="38" priority="4" stopIfTrue="1" operator="containsText" text="3">
      <formula>NOT(ISERROR(SEARCH("3",H60)))</formula>
    </cfRule>
  </conditionalFormatting>
  <conditionalFormatting sqref="G60">
    <cfRule type="containsText" dxfId="37" priority="1" stopIfTrue="1" operator="containsText" text="2">
      <formula>NOT(ISERROR(SEARCH("2",G60)))</formula>
    </cfRule>
    <cfRule type="containsText" dxfId="36" priority="2" stopIfTrue="1" operator="containsText" text="3">
      <formula>NOT(ISERROR(SEARCH("3",G60)))</formula>
    </cfRule>
  </conditionalFormatting>
  <dataValidations xWindow="328" yWindow="458" count="141">
    <dataValidation type="list" allowBlank="1" showInputMessage="1" showErrorMessage="1" sqref="M180:M182 M167:M178 M148 M151:M164 M8:M51 M53:M146">
      <formula1>$A$8:$A$9</formula1>
    </dataValidation>
    <dataValidation type="list" allowBlank="1" showInputMessage="1" showErrorMessage="1" sqref="M179 M183:M387">
      <formula1>$A$8:$A$10</formula1>
    </dataValidation>
    <dataValidation type="list" allowBlank="1" showInputMessage="1" showErrorMessage="1" sqref="N151:N164 N148:N149 N8:N146 N167:N383">
      <formula1>$H$8:$H$10</formula1>
    </dataValidation>
    <dataValidation allowBlank="1" showInputMessage="1" showErrorMessage="1" prompt="情報システムへのアクセス制限、記録、点検等を定めたアクセス管理規程" sqref="A33"/>
    <dataValidation allowBlank="1" showInputMessage="1" showErrorMessage="1" prompt="窃視防止フィルムやパスワードロック付のスクリーンセーバの使用など" sqref="A54"/>
    <dataValidation allowBlank="1" showInputMessage="1" showErrorMessage="1" prompt="個人情報の物理的保存を行っている区画への入退管理を実施すること" sqref="A51:A52"/>
    <dataValidation allowBlank="1" showInputMessage="1" showErrorMessage="1" prompt="サーバ室、バックアップ媒体の保管場所等は常時施錠" sqref="A49"/>
    <dataValidation allowBlank="1" showInputMessage="1" showErrorMessage="1" prompt="複数の職種の利用者がアクセスするシステムでは職種別のアクセス管理機能があることが求められるが、現状でそのような機能がない場合は、システム更新までの期間、運用管理規程でアクセス可能範囲をさだめ、次項の操作記録を行なうことで担保する必要がある" sqref="A62"/>
    <dataValidation allowBlank="1" showInputMessage="1" showErrorMessage="1" prompt="医療機関等の内部で利用する時刻情報は同期している必要があり、また標準時刻と定期的に一致させる等の手段で標準時と診療事実の記録として問題のない範囲の精度を保つ必要がある" sqref="A72"/>
    <dataValidation allowBlank="1" showInputMessage="1" showErrorMessage="1" prompt="システム構築時や、適切に管理されていないメディアを使用時、外部からの情報受領時" sqref="A73"/>
    <dataValidation allowBlank="1" showInputMessage="1" showErrorMessage="1" prompt="外部のネットワークとの接続点やDBサーバ等の安全管理上の重要部分にはファイアウォール（ステートフルインスペクションやそれと同等の機能を含む）を設置し、ACL(アクセス制御リスト)等を適切に設定すること" sqref="A75"/>
    <dataValidation allowBlank="1" showInputMessage="1" showErrorMessage="1" prompt="認証に用いられる手段としては、ID＋バイオメトリックスあるいはICカード等のセキュリティ・デバイス＋パスワードまたはバイオメトリックスのように利用者しか持ち得ない2つの独立した要素を用いて行う方式（2要素認証）等のより認証強度が高い方式を採用すること" sqref="A70"/>
    <dataValidation allowBlank="1" showInputMessage="1" showErrorMessage="1" prompt="利用者がパスワードを忘れたり、盗用されたりする恐れがある場合で、システム管理者がパスワードを変更する場合には、利用者の本人確認を行い、どのような手法で本人確認を行ったのかを台帳に記載(本人確認を行った書類等のコピーを添付)し、本人以外が知り得ない方法で再登録を実施すること。" sqref="A81"/>
    <dataValidation allowBlank="1" showInputMessage="1" showErrorMessage="1" prompt="設定ファイルにパスワードが記載される等があってはならない" sqref="A82"/>
    <dataValidation allowBlank="1" showInputMessage="1" showErrorMessage="1" prompt="英数字、記号を混在させた8 バイト以上の文字列が望ましい" sqref="A84"/>
    <dataValidation allowBlank="1" showInputMessage="1" showErrorMessage="1" prompt="パスワード入力が不成功に終わった場合の再入力に対して一定不応時間を設定すること" sqref="A85"/>
    <dataValidation allowBlank="1" showInputMessage="1" showErrorMessage="1" prompt="例えば、ステルスモード、ANY 接続拒否等などを採用" sqref="A89"/>
    <dataValidation allowBlank="1" showInputMessage="1" showErrorMessage="1" prompt="少なくともSSIDやMACアドレスよるアクセス制限などを採用" sqref="A90"/>
    <dataValidation allowBlank="1" showInputMessage="1" showErrorMessage="1" prompt="例えば、WPA2/AES等により、通信を暗号化し情報を保護すること" sqref="A91"/>
    <dataValidation allowBlank="1" showInputMessage="1" showErrorMessage="1" prompt="電波を発する機器（携帯ゲーム機等）によって電波干渉が起こり得るため、医療機関等の施設内で利用可能とする場合には留意すること" sqref="A92"/>
    <dataValidation allowBlank="1" showInputMessage="1" showErrorMessage="1" prompt="法令上の守秘義務のある者以外を事務職員等として採用する場合には、雇用及び契約時に守秘・非開示契約を締結している" sqref="A109"/>
    <dataValidation allowBlank="1" showInputMessage="1" showErrorMessage="1" prompt="サーバ室等の管理上重要な場所では、モニタリング等により従業者に対する行動の管理を行っている" sqref="A112"/>
    <dataValidation allowBlank="1" showInputMessage="1" showErrorMessage="1" prompt="受託する事業者に対する包括的な罰則を定めた就業規則等で裏づけられた守秘契約を締結すること" sqref="A115"/>
    <dataValidation allowBlank="1" showInputMessage="1" showErrorMessage="1" prompt="保守作業等の医療情報システムに直接アクセスする作業の際には、作業者・作業内容・作業結果の確認を行うこと" sqref="A116"/>
    <dataValidation allowBlank="1" showInputMessage="1" showErrorMessage="1" prompt="清掃等の直接医療情報システムにアクセスしない作業の場合においても、作業後の定期的なチェックを行うこと" sqref="A117"/>
    <dataValidation allowBlank="1" showInputMessage="1" showErrorMessage="1" prompt="委託事業者が再委託を行うか否かを明確にし、再委託を行う場合は委託事業者と同等の個人情報保護に関する対策及び契約がなされていることを条件とすること" sqref="A118"/>
    <dataValidation allowBlank="1" showInputMessage="1" showErrorMessage="1" prompt="プログラムの異常等で、保存データを救済する必要があるとき等、やむをえない事情で外部の保守要員が診療録等の個人情報にアクセスする場合は、罰則のある就業規則等で裏づけられた守秘契約等の秘密保持の対策を行うこと" sqref="A119"/>
    <dataValidation allowBlank="1" showInputMessage="1" showErrorMessage="1" prompt="手順には破棄を行う条件、破棄を行うことができる従業者の特定、具体的な破棄の方法を含めること" sqref="A121"/>
    <dataValidation allowBlank="1" showInputMessage="1" showErrorMessage="1" prompt="情報機器自体の廃棄に際しては、必ず専門的な知識を有するものが行うこととし、残存し、読み出し可能な情報がないことを確認すること" sqref="A122"/>
    <dataValidation allowBlank="1" showInputMessage="1" showErrorMessage="1" prompt="メンテナンス等を実施するためにサーバに保守会社の作業員がアクセスする際には、保守要員個人の専用アカウントを使用している" sqref="A132"/>
    <dataValidation allowBlank="1" showInputMessage="1" showErrorMessage="1" prompt="個人情報へのアクセスの有無、およびアクセスした場合は対象個人情報を含む作業記録を残している" sqref="A133"/>
    <dataValidation allowBlank="1" showInputMessage="1" showErrorMessage="1" prompt="保守要員のアカウント情報は、外部流出等による不正使用の防止の観点から適切に管理することを求めること。アカウントから作業者を特定できること" sqref="A134"/>
    <dataValidation allowBlank="1" showInputMessage="1" showErrorMessage="1" prompt="保守要員の離職や担当変え等に対して速やかに保守用アカウントを削除できるよう、保守会社からの報告を義務付け、それの応じるアカウントの管理体制を整備している" sqref="A135"/>
    <dataValidation allowBlank="1" showInputMessage="1" showErrorMessage="1" prompt="保守会社がメンテナンスを実施する際には、日単位に作業申請の事前提出することを求めており、それらの書類は医療機関等の責任者が逐一承認している" sqref="A138"/>
    <dataValidation allowBlank="1" showInputMessage="1" showErrorMessage="1" prompt="保守会社が個人情報を含むデータを組織外に持ち出すことは避けるべきであるが、やむを得ない状況で組織外に持ち出さなければならない場合には、置き忘れ等に対する十分な対策を含む取扱いについて運用管理規程を定めることを求め、医療機関等の責任者が逐一承認すること。_x000d_D-4_x000d_詳細な作業記録を残すことを求めること。必要に応じて医療機関等の監査に応じることを求めること。" sqref="A145"/>
    <dataValidation allowBlank="1" showInputMessage="1" showErrorMessage="1" prompt="リモートメンテナンスによるシステムの改造や保守が行なわれる場合には、必ずアクセスログを収集すると共に、当該作業の終了後速やかに作業内容を医療機関等の責任者が確認すること" sqref="A140"/>
    <dataValidation allowBlank="1" showInputMessage="1" showErrorMessage="1" prompt="保守作業にかかわるログの確認手段として、アクセスした診療録等の識別情報を時系列順に並べで表示し、かつ指定時間内でどの患者に何回のアクセスが行われたかが確認できる仕組みがある" sqref="A142"/>
    <dataValidation allowBlank="1" showInputMessage="1" showErrorMessage="1" prompt="動作確認で個人情報を含むデータを使用するときは、明確な守秘義務の設定を委託先に求めている" sqref="A128"/>
    <dataValidation allowBlank="1" showInputMessage="1" showErrorMessage="1" prompt="再委託が行われる場合は、再委託する事業者にも保守会社の責任で同等の義務を課すこと" sqref="A130"/>
    <dataValidation allowBlank="1" showInputMessage="1" showErrorMessage="1" prompt="保守会社がメンテナンスを実施する際には、日単位に作業申請の事前提出することを求め、終了時の速やかな作業報告書の提出を求めること。それらの書類は医療機関等の責任者が逐一承認すること" sqref="A139"/>
    <dataValidation allowBlank="1" showInputMessage="1" showErrorMessage="1" prompt="組織としてリスク分析を実施し、情報および情報機器の持ち出しに関する方針を運用管理規定で定めること" sqref="A150:A151"/>
    <dataValidation allowBlank="1" showInputMessage="1" showErrorMessage="1" prompt="情報を格納した可搬媒体もしくは情報機器の盗難、紛失時の対応（報告先等）を運用管理規定に定めること。" sqref="A153"/>
    <dataValidation allowBlank="1" showInputMessage="1" showErrorMessage="1" prompt="医療機関等や情報の管理者は、情報が格納された可搬媒体もしくは情報機器の所在を台帳を用いる等して把握すること。" sqref="A155"/>
    <dataValidation allowBlank="1" showInputMessage="1" showErrorMessage="1" prompt="運用管理規定で定めた盗難、紛失時の対応を従業者等に周知徹底し、教育を行うこと" sqref="A154"/>
    <dataValidation allowBlank="1" showInputMessage="1" showErrorMessage="1" prompt="情報機器に対して起動パスワードを設定すること。設定にあたっては推定しやすいパスワード等の利用を避けたり、定期的にパスワードを変更する等の措置を行うこと。" sqref="A156:A157"/>
    <dataValidation allowBlank="1" showInputMessage="1" showErrorMessage="1" prompt="持ち出した情報機器をネットワークに接続したり、他の外部媒体を接続する場合は、コンピュータウイルス対策ソフトの導入やパーソナルファイアウォール６）を用いる等して、情報端末が情報漏えい、改ざん等の対象にならないような対策を施すこと。なお、ネットワークに接続する場合は「6．11 外部と個人情報を含む医療情報を交換する場合の安全管理」の規定を順守すること" sqref="A159"/>
    <dataValidation allowBlank="1" showInputMessage="1" showErrorMessage="1" prompt="外部での情報機器の覗き見による情報の露見を避けるため、ディスプレイに覗き見防止フィルタ等を張ること。" sqref="A162"/>
    <dataValidation allowBlank="1" showInputMessage="1" showErrorMessage="1" prompt="情報格納用の可搬媒体や情報機器は全て登録し、登録されていない機器による情報の持ち出しを禁止すること。" sqref="A164"/>
    <dataValidation allowBlank="1" showInputMessage="1" showErrorMessage="1" prompt="情報機器のログインや情報へのアクセス時には複数の認証要素を組み合わせて用いること。" sqref="A163"/>
    <dataValidation allowBlank="1" showInputMessage="1" showErrorMessage="1" prompt="医療サービスを提供し続けるためのBCP の一環として“非常時”と判断する仕組み、正常復帰時の手順（伝票のスキャニング、再入力など）を設けること。すなわち、判断するための基準、手順、判断者、をあらかじめ決めておくこと" sqref="A172"/>
    <dataValidation allowBlank="1" showInputMessage="1" showErrorMessage="1" prompt="使用されたことが多くの人にわかるようにする等（非常時アカウントの明確化）、適切な管理および監査の事項" sqref="A175"/>
    <dataValidation allowBlank="1" showInputMessage="1" showErrorMessage="1" prompt="標的型メール攻撃等により医療情報システムがコンピュータウイルス等に感染した場合、関係先への連絡手段や紙での運用等の代替手段を準備すること。（4.4版）" sqref="A177"/>
    <dataValidation allowBlank="1" showInputMessage="1" showErrorMessage="1" prompt="個人情報を入力、参照できる端末が設置されている区画は、業務時間帯以外は施錠等、運用管理規程に基づき許可された者以外立ち入ることが出来ない対策を講じること。ただし、本対策項目と同等レベルの他の取りうる手段がある場合はこの限りではない" sqref="A50"/>
    <dataValidation allowBlank="1" showInputMessage="1" showErrorMessage="1" prompt="情報システムにアクセス記録機能があることが前提であるが、ない場合は業務日誌等で操作の記録（操作者及び操作内容）を必ず行うこと" sqref="A64"/>
    <dataValidation allowBlank="1" showInputMessage="1" showErrorMessage="1" prompt="退職後も有効な守秘誓約書を求めるなど" sqref="A111"/>
    <dataValidation allowBlank="1" showInputMessage="1" showErrorMessage="1" prompt="外部保存を受託する機関に破棄を委託した場合は、「6.6 人的安全対策 （2）事務取扱委託業者の監督及び守秘義務契約」に準じ、さらに委託する医療機関等が確実に情報の破棄が行なわれたことを確認すること。マニフェストの取得と保管。" sqref="A123"/>
    <dataValidation allowBlank="1" showInputMessage="1" showErrorMessage="1" prompt="６．８　情報システムの改造と保守" sqref="A125"/>
    <dataValidation allowBlank="1" showInputMessage="1" showErrorMessage="1" prompt="リスク分析の結果得られた脅威に対して、6.3～6.11に示す対策を行っていること" sqref="A28"/>
    <dataValidation allowBlank="1" showInputMessage="1" showErrorMessage="1" prompt="本人の識別・認証にユーザIDとパスワードの組み合わせを用いる場合には、それらの情報を、本人しか知り得ない状態に保つよう対策を行うこと" sqref="A59"/>
    <dataValidation allowBlank="1" showInputMessage="1" showErrorMessage="1" prompt="入力者が端末から長時間、離席する際に、正当な入力者以外の者による入力の恐れがある場合には、クリアスクリーン等の防止策を講じること" sqref="A61"/>
    <dataValidation allowBlank="1" showInputMessage="1" showErrorMessage="1" prompt="アクセス権限の見直しは、人事異動等による利用者の担当業務の変更等に合わせて適宜行うよう、運用管理規程で定めていること。" sqref="A63"/>
    <dataValidation allowBlank="1" showInputMessage="1" showErrorMessage="1" prompt="アクセスログへのアクセス制限を行い、アクセスログの不当な削除／改ざん／追加等を防止する対策を講じること" sqref="A66"/>
    <dataValidation allowBlank="1" showInputMessage="1" showErrorMessage="1" prompt="常時ウイルス等の不正なソフトウェアの混入を防ぐ適切な措置をとること。また、その対策の有効性・安全性の確認・維持（例ばパターンファイルの更新の確認・維持）を行うこと。（4.4版）" sqref="A74"/>
    <dataValidation allowBlank="1" showInputMessage="1" showErrorMessage="1" prompt="病院事務、運用等を外部の事業者に委託する場合は、医療機関等の内部における適切な個人情報保護が行われるように、以下のような措置を行うこと" sqref="A114"/>
    <dataValidation allowBlank="1" showInputMessage="1" showErrorMessage="1" prompt="パスワード再入力の失敗が一定回数を超えた場合は再入力を一定期間受け付けない機構とすること" sqref="A86"/>
    <dataValidation allowBlank="1" showInputMessage="1" showErrorMessage="1" prompt="無線LANのアクセスポイントを複数設置して運用する場合等は、マネジメントの複雑さが増し、侵入の危険が高まることがある。そのような侵入のリスクが高まるような設置をする場合、例えば802.1xや電子証明書を組み合わせたセキュリティ強化をすること。" sqref="A94"/>
    <dataValidation allowBlank="1" showInputMessage="1" showErrorMessage="1" prompt="クリアスクリーン：ログオフあるいはパスワード付きスクリーンセーバー等" sqref="A69"/>
    <dataValidation allowBlank="1" showInputMessage="1" showErrorMessage="1" prompt="動作確認で個人情報を含むデータを使用するときは、終了後は確実にデータを消去する等の処理を行うことを求めること" sqref="A129"/>
    <dataValidation allowBlank="1" showInputMessage="1" showErrorMessage="1" promptTitle="（２）情報の区分管理とアクセス権の設定" prompt="情報システムの利用に際しては、情報の種別、重要性と利用形態に応じて情報の区分管理を行い、その情報区分ごと、組織における利用者や利用者グループ（業務単位等）ごとに利用権限を規定する必要がある。ここで重要なことは、付与する利用権限を必要最小限にすることである" sqref="A68"/>
    <dataValidation allowBlank="1" showInputMessage="1" showErrorMessage="1" prompt="アクセスの記録に用いる時刻情報は信頼できるものであること。医療機関等の内部で利用する時刻情報は同期している必要があり、また標準時刻と定期的に一致させる等の手段で標準時と診療事実の記録として問題のない範囲の精度を保つ必要がある（（タイムサーバの設置等）。" sqref="A67"/>
    <dataValidation allowBlank="1" showInputMessage="1" showErrorMessage="1" prompt="監査責任者の任命と監査の計画・実施・報告の手順" sqref="A43"/>
    <dataValidation allowBlank="1" showInputMessage="1" showErrorMessage="1" prompt="ヘルプデスク等の対応手順規定等がある" sqref="A44"/>
    <dataValidation allowBlank="1" showInputMessage="1" showErrorMessage="1" prompt="教育責任者の任命と、計画、実施、報告の手順" sqref="A45"/>
    <dataValidation allowBlank="1" showInputMessage="1" showErrorMessage="1" prompt="システム管理者、機器管理者、運用責任者、監査責任者、教育責任者、利用者等の役割、責任及び権限を定め、従業者に周知する" sqref="A46"/>
    <dataValidation allowBlank="1" showInputMessage="1" showErrorMessage="1" prompt="情報機器（周辺機器を含む）を適切に管理するために、不要機器の放置禁止やリースアップ機器等の対応などを規定。" sqref="A40"/>
    <dataValidation allowBlank="1" showInputMessage="1" showErrorMessage="1" prompt="IPSec とIKE を利用することによりセキュアな通信路を確保することがあげられる" sqref="A180"/>
    <dataValidation allowBlank="1" showInputMessage="1" showErrorMessage="1" prompt="チャネル・セキュリティの確保を閉域ネットワークの採用に期待してネットワークを構成する場合には、選択するサービスの閉域性の範囲を事業者に確認すること。" sqref="A181"/>
    <dataValidation allowBlank="1" showInputMessage="1" showErrorMessage="1" prompt="データ送信元と送信先での、拠点の出入り口・使用機器・使用機器上の機能単位・利用者等の必要な単位で、相手の確認を行う必要がある。採用する通信方式や運用管理規程により、採用する認証手段を決めること。認証手段としてはPKIによる認証、Kerberosのような鍵配布、事前配布された共通鍵の利用、ワンタイムパスワード等の容易に解読されない方法を用いるのが望ましい。" sqref="A182"/>
    <dataValidation allowBlank="1" showInputMessage="1" showErrorMessage="1" prompt="施設内のルータを経由して異なる施設間を結ぶVPN の間で送受信ができないように経路設定されている" sqref="A185"/>
    <dataValidation allowBlank="1" showInputMessage="1" showErrorMessage="1" prompt="安全性が確認できる機器とは、例えば、ISO15408で規定されるセキュリティターゲットもしくはそれに類するセキュリティ対策が規定された文書が本ガイドラインに適合していることを確認できるものをいう" sqref="A184"/>
    <dataValidation allowBlank="1" showInputMessage="1" showErrorMessage="1" prompt="送信元と相手先の当事者間で当該情報そのものに対する暗号化等のセキュリティ対策を実施すること。たとえば、SSL/TLS の利用、S/MIME の利用、ファイルに対する暗号化等の対策が考えられる。その際、暗号化の鍵については電子政府推奨暗号のものを使用すること" sqref="A186"/>
    <dataValidation allowBlank="1" showInputMessage="1" showErrorMessage="1" prompt="個人情報の取扱いに関して患者から照会等があった場合の送信元、送信先双方の医療機関等への連絡に関する事項、またその場合の個人情報の取扱いに関する秘密事項" sqref="A193"/>
    <dataValidation allowBlank="1" showInputMessage="1" showErrorMessage="1" prompt="保守事業者によるメンテナンス体制の安全性確認をするとともに、必要に応じて適切なアクセスポイントの設定、プロトコルの限定、アクセス権限管理等を行って不必要なログインを防止すること。また、メンテナンス自体は「6.8 章 情報システムの改造と保守」を参照すること" sqref="A194"/>
    <dataValidation allowBlank="1" showInputMessage="1" showErrorMessage="1" prompt="回線事業者やオンラインサービス提供事業者と契約を締結する際には、脅威に対する管理責任の範囲や回線の可用性等の品質に関して問題がないか確認すること。また上記1 及び4 を満たしていることを確認すること" sqref="A195"/>
    <dataValidation allowBlank="1" showInputMessage="1" showErrorMessage="1" prompt="患者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SSL暗号化、PKI個人認証等の技術を用いた対策を実施すること。また、情報の主体者となる患者等へ危険性や提供目的についての納得できる説明を行い実施し、ITに係る以外の法的根拠等も含めた幅広い対策を立て、それぞれの責任を明確にすること。" sqref="A196"/>
    <dataValidation allowBlank="1" showInputMessage="1" showErrorMessage="1" prompt="やむを得ず、従業者による外部からのアクセスを許可する場合は、PCの作業環境内に仮想的に安全管理された環境をVPN技術と組み合わせて実現する仮想デスクトップのような技術を用いると共に運用等の要件を設定すること" sqref="A202"/>
    <dataValidation allowBlank="1" showInputMessage="1" showErrorMessage="1" prompt="保健医療福祉分野PKI認証局については、電子証明書内に医師等の保健医療福祉に係る資格が格納された認証基盤として構築されたものである。保健医療福祉分野において国家資格を証明しなくてはならない文書等への署名は、この保健医療福祉分野PKI認証局の発行する電子署名を活用することが推奨される。ただし、当該電子署名を検証しなければならない者の全てが、国家資格を含めた電子署名の検証が正しくできることが必要である。" sqref="A205"/>
    <dataValidation allowBlank="1" showInputMessage="1" showErrorMessage="1" prompt="タイムスタンプの利用や長期保存に関しては、今後も、関係府省の通知や指針の内容や標準技術、関係ガイドラインに留意しながら適切に対策を講じる必要がある" sqref="A210"/>
    <dataValidation allowBlank="1" showInputMessage="1" showErrorMessage="1" prompt="本来法的な保存期間は電子署名自体が検証可能であることが求められるが、タイムスタンプが検証可能であれば、電子署名を含めて改変の事実がないことが証明されるために、タイムスタンプ付与時点で、電子署名が検証可能であれば、電子署名付与時点での有効性を検証することが可能である。具体的には、電子署名が有効である間に、電子署名の検証に必要となる情報（関連する電子証明書や失効情報等）を収集し、署名対象文書と署名値と共にその全体に対してタイムスタンプを付与する等の対策が必要である" sqref="A211"/>
    <dataValidation allowBlank="1" showInputMessage="1" showErrorMessage="1" prompt="対象となる発行文書、電子署名付き受領文書の取扱い規程、日常的運用管理規程などを整備している" sqref="A212"/>
    <dataValidation allowBlank="1" showInputMessage="1" showErrorMessage="1" prompt="サイバー攻撃で広範な地域での一部医療行為の停止等、医療サービス提供体制に支障が発生する場合は、“非常時”と判断した上で所管官庁への連絡を行うこと。また、上記に関わらず、医療情報システムに障害が発生した場合も、必要に応じて所管官庁への連絡を行うこと。（4.4版）" sqref="A178"/>
    <dataValidation allowBlank="1" showInputMessage="1" showErrorMessage="1" prompt="リストアップした情報を、安全管理上の重要度に応じて分類を行い、常に最新の状態を維持していること" sqref="A24"/>
    <dataValidation allowBlank="1" showInputMessage="1" showErrorMessage="1" prompt="個人情報を取り扱う情報システムの安全管理に関する方針を策定していること。その方針には、少なくとも情報システムで扱う情報の範囲、取扱いや保存の方法と期間、利用者識別を確実に行い不要・不法なアクセスを防止していること、安全管理の責任者、苦情・質問の窓口を含めること。" sqref="A16"/>
    <dataValidation allowBlank="1" showInputMessage="1" showErrorMessage="1" prompt="情報システム運用責任者の設置及び担当者（システム管理者を含む）の限定を行うこと。ただし小規模医療機関等において役割が自明の場合は、明確な規程を定めなくとも良い。" sqref="A30:A31"/>
    <dataValidation allowBlank="1" showInputMessage="1" showErrorMessage="1" prompt="インフォームドコンセント手順などがある" sqref="A42"/>
    <dataValidation allowBlank="1" showInputMessage="1" showErrorMessage="1" prompt="具体的な廃棄の方法及び廃棄手順を規定している" sqref="A124"/>
    <dataValidation allowBlank="1" showInputMessage="1" showErrorMessage="1" prompt="運用管理規程には、持ち出した情報及び情報機器の管理方法を定めること。" sqref="A152"/>
    <dataValidation allowBlank="1" showInputMessage="1" showErrorMessage="1" prompt="施設内において、正規利用者へのなりすまし、許可機器へのなりすましを防ぐ対策をとること（ID,パスワード）。これに関しては、医療情報の安全管理に関するガイドライン「6.5技術的安全対策」を参照すること" sqref="A183"/>
    <dataValidation type="list" allowBlank="1" showInputMessage="1" showErrorMessage="1" sqref="D121:D124 D30:D35 D109:D113 D70:D71 D58 D132:D136 D127 D16 D119 D98 D144 D171 D178 D180:D188 D194:D196 D205:D212 D138:D142 D103:D105 D9 D23 D28 D198:D202 D150:D164 D214:D219 D83">
      <formula1>"○,×,NA"</formula1>
    </dataValidation>
    <dataValidation type="list" allowBlank="1" showInputMessage="1" showErrorMessage="1" sqref="D72:D75 D166:D169 D79 D128:D130 D99:D101 D115:D118 D146:D147 D36:D47 D106:D107 D97 D189:D193 D49:D55 D17:D21 D172:D177 D10:D15 D89:D94 D24:D27 D81:D82 D84:D86">
      <formula1>"○,×"</formula1>
    </dataValidation>
    <dataValidation type="list" allowBlank="1" showInputMessage="1" showErrorMessage="1" sqref="D204 D165 D114 D88 D78 D96 D145 D149 D197 D80 D60 D76">
      <formula1>"○,NA"</formula1>
    </dataValidation>
    <dataValidation type="list" allowBlank="1" showInputMessage="1" showErrorMessage="1" sqref="D213">
      <formula1>#REF!</formula1>
    </dataValidation>
    <dataValidation allowBlank="1" showInputMessage="1" showErrorMessage="1" prompt="医療機関において、自らこれらの用語・コードのメンテナンスや標準規格の実装作業をすることは稀であろうが、標準に基づく相互運用性の確保の推進に向けては、システムベンダにこういったことを要件として求めていくことが重要である" sqref="A214"/>
    <dataValidation allowBlank="1" showInputMessage="1" showErrorMessage="1" prompt="経済産業省は、平成20年に「医療情報システムにおける相互運用性の実証事業」（相互運用性実証事業）において基本データセットとそれらを用いたシステム間でのデータのエクスポート・インポートのためのガイドラインを整備した" sqref="A216"/>
    <dataValidation allowBlank="1" showInputMessage="1" showErrorMessage="1" prompt="医療情報に関する国際的な標準である HL7(Health Level Seven)や DICOM(Digital_x000a_Imaging and Communications in Medicine)について、我が国において利用可能なように 定義したものとして、保健医療福祉情報システム工業会(JAHIS)が定める標準データ 交換規約化されている。" sqref="A218"/>
    <dataValidation allowBlank="1" showInputMessage="1" showErrorMessage="1" prompt="外字とは個別のシステムにおいて独自に定義した表記文字であるが、外字を使用したシステムではあらかじめ使用した外字のリストを管理し、システムを変更した場合や、他のシステムと情報を交換する場合には表記に齟齬のないように対策する必要がある。" sqref="A219"/>
    <dataValidation allowBlank="1" showInputMessage="1" showErrorMessage="1" prompt="スマートフォンやタブレットのようなモバイル端末では公衆無線LAN を利用できる場合があるが、公衆無線LAN は6.5 章C-11 の基準を満たさないことがあり、使用する場合は6.11 章で述べている基準を満たした通信手段を使うこと。(4.2版）" sqref="A160"/>
    <dataValidation allowBlank="1" showInputMessage="1" showErrorMessage="1" prompt="紛失、盗難の可能性を十分考慮し、可能な限り端末内に患者情報を置かないこと。やむを得ず患者情報が端末内に存在するか、当該端末を利用すれば容易に患者情報にアクセスできる場合は、一定回数パスワード入力を誤った場合は端末を初期化するなどの対策を行うこと。(4.2版）" sqref="A168:A169"/>
    <dataValidation allowBlank="1" showInputMessage="1" showErrorMessage="1" prompt="個人の所有する、あるいは個人の管理下にある端末は原則として使用せず、機器の設定の変更は管理者のみが可能とすること。（4.2版）_x000d_" sqref="A166:A167"/>
    <dataValidation allowBlank="1" showInputMessage="1" showErrorMessage="1" prompt="外部のネットワークとの接続点やDB サーバ等の安全管理上の重要部分にはファイアウォール（ステートフルインスペクションやそれと同等の機能を含む）を設置し、ACL(アクセス制御リスト)等を適切に設定すること。" sqref="A105:A107"/>
    <dataValidation allowBlank="1" showInputMessage="1" showErrorMessage="1" prompt="不正な攻撃を検知するシステム（IDS：Intrusion Detection System）もあり、医療情報システムと外部ネットワークとの関係に応じて、IDS の採用も検討すべきである。" sqref="A103"/>
    <dataValidation allowBlank="1" showInputMessage="1" showErrorMessage="1" prompt="システムのネットワーク環境におけるセキュリティホール（脆弱性等）に対する診断（セキュリティ診断）を定期的に実施し、パッチ等の対策を講じておくことも重要である。_x000d_" sqref="A104"/>
    <dataValidation allowBlank="1" showInputMessage="1" showErrorMessage="1" prompt="医療施設として定められるＢＣＰにおいては、医療情報システムについての計画を含め、全体として整合性が必要である" sqref="A171"/>
    <dataValidation allowBlank="1" showInputMessage="1" showErrorMessage="1" prompt="盗難、置き忘れ等に対応する措置として、情報に対して暗号化したりアクセスパスワードを設定する等、容易に内容を読み取られないようにすること。" sqref="A158"/>
    <dataValidation allowBlank="1" showInputMessage="1" showErrorMessage="1" prompt="持ち出した情報を取り扱う情報機器には、必要最小限のアプリケーションのみをインストールすること。業務に使用しないアプリケーションや機能については削除あるいは停止するか、業務に対して影響がないことを確認して用いること。(4.2版）" sqref="A161"/>
    <dataValidation allowBlank="1" showInputMessage="1" showErrorMessage="1" prompt="リスク分析により得られた脅威に対して、6.3章～6.11章に示す対策を行っていること。(4.4版)" sqref="A27"/>
    <dataValidation allowBlank="1" showInputMessage="1" showErrorMessage="1" prompt="ただし、情報システムを利用する端末に2要素認証が実装されていないとしても、端末操作を行う区画への入場に当たって利用者の認証を行う等して、入場時・端末利用時を含め2要素以上(記憶・生体計測・物理媒体のいずれか2つ以上)の認証がなされていれば、2要素認証と同等と考えてよい。（4.4版）" sqref="A71"/>
    <dataValidation allowBlank="1" showInputMessage="1" showErrorMessage="1" prompt="システム内のパスワードファイルでパスワードは必ず暗号化(可能なら不可逆変換が望ましい)され、適切な手法で管理及び運用が行われること。" sqref="A79"/>
    <dataValidation allowBlank="1" showInputMessage="1" showErrorMessage="1" prompt="利用者識別にICカード等他の手段を併用した場合はシステムに応じたパスワードの運用方法を運用管理規程にて定めること。" sqref="A80"/>
    <dataValidation allowBlank="1" showInputMessage="1" showErrorMessage="1" prompt="無線LANの適用に関しては、総務省発行の「一般利用者が安心して無線LANを利用するために」や「企業等が安心して無線LANを導入・運用するために」「安心して無線LANを利用するために」を参考にすること。" sqref="A93"/>
    <dataValidation allowBlank="1" showInputMessage="1" showErrorMessage="1" prompt="IoT機器により患者情報を取り扱う場合は、製造販売業者から提供を受けた当該医療機器のサイバーセキュリティに関する情報を基にリスク分析を行い、その取扱いに係る運用管理規程を定めること。（4.4版）_x000d__x000d_" sqref="A97"/>
    <dataValidation allowBlank="1" showInputMessage="1" showErrorMessage="1" prompt="セキュリティ対策を十分に行うことが難しいウェアラブル端末や在宅設置のIoT機器を患者等に貸し出す際は、事前に、情報セキュリティ上のリスクについて患者等へ説明し、リスク受容について合意すること。また、機器に異常や不都合が発生した場合の問い合わせ先や医療機関等への連絡方法について、患者等に情報提供すること。（4.4版）" sqref="A98"/>
    <dataValidation allowBlank="1" showInputMessage="1" showErrorMessage="1" prompt="IoT機器には、製品出荷後にファームウェア等に関する脆弱性が発見されることがある。システムやサービスの特徴を踏まえ、IoT機器のセキュリティ上重要なアップデートを必要なタイミングで適切に実施する方法を検討し、適用すること。（4.4版）" sqref="A99"/>
    <dataValidation allowBlank="1" showInputMessage="1" showErrorMessage="1" prompt="使用が終了した又は不具合のために使用を停止したIoT機器をネットワークに接続したまま放置すると不正に接続されるリスクがあるため、対策を講じること。（4.4版）" sqref="A100"/>
    <dataValidation allowBlank="1" showInputMessage="1" showErrorMessage="1" prompt="IoT機器を含むシステムの接続状況や異常発生を把握するため、IoT機器・システムがそれぞれの状態や他の機器との通信状態を収集・把握し、ログとして適切に記録すること。（4.4版）" sqref="A101"/>
    <dataValidation allowBlank="1" showInputMessage="1" showErrorMessage="1" prompt="利用者の識別・認証にあたってICカード等のセキュリティ・デバイスを用いる場合、ICカードの破損等、本人の識別情報が利用できない時を想定し、緊急時の代替手段による一時的なアクセスルールを用意すること。（4.4版）" sqref="A60"/>
    <dataValidation allowBlank="1" showInputMessage="1" showErrorMessage="1" prompt="近年、医療機関等を標的としたサイバー攻撃のリスクが高まっていることから、日本医療情報学会が公表している「標的型攻撃メールへの対処について」や情報処理推進機構の「対策のしおりシリーズ」等を参考に、標的型メール等のサイバー攻撃の対応について、従業者への教育を実施する必要がある。（4.4版）" sqref="A113"/>
    <dataValidation allowBlank="1" showInputMessage="1" showErrorMessage="1" prompt="保守会社が個人情報を含むデータを組織外に持ち出すことは避けるべきであるが、やむを得ない状況で組織外に持ち出さなければならない場合には、置き忘れ等に対する十分な対策を含む取扱いについて運用管理規程を定めることを求め、医療機関等の責任者が逐一承認すること。" sqref="A146"/>
    <dataValidation allowBlank="1" showInputMessage="1" showErrorMessage="1" prompt="保守会社が個人情報を含むデータを組織外に持ち出すことは避けるべきであるが、やむを得ない状況で組織外に持ち出さなければならない場合には、詳細な作業記録を残すことを求めること。また必要に応じて医療機関等の監査に応じることを求めること。" sqref="A147"/>
    <dataValidation allowBlank="1" showInputMessage="1" showErrorMessage="1" prompt="非常時用ユーザアカウントが使用された場合、正常復帰後は継続使用が出来ないように変更しておくこと。" sqref="A176"/>
    <dataValidation allowBlank="1" showInputMessage="1" showErrorMessage="1" prompt="医療機関等の間の情報通信には、医療機関等だけでなく、通信事業者やシステムインテグレータ、運用委託事業者、遠隔保守を行う機器保守会社等の多くの組織が関連する。そのため、次の事項について、これら関連組織の責任分界点、責任の所在を契約書等で明確にすること。" sqref="A187"/>
    <dataValidation allowBlank="1" showInputMessage="1" showErrorMessage="1" prompt="オープンなネットワークを介してHTTPSを利用した接続を行う際、IPsecを用いたVPN接続等によるセキュリティの担保を行っている場合を除いては、SSL/TLSのプロトコルバージョンをTLS1.2のみに限定した上で、クライアント証明書を利用したTLSクライアント認証を実施すること。その際、TLSの設定はサーバ/クライアントともに「SSL/TLS暗号設定ガイドライン」に規定される最も安全性水準の高い「高セキュリティ型」に準じた適切な設定を行うこと。（4.4版）" sqref="A197"/>
    <dataValidation allowBlank="1" showInputMessage="1" showErrorMessage="1" prompt="いわゆるSSL-VPNは偽サーバへの対策が不十分なものが多いため、原則として使用しないこと。（4.4版）" sqref="A200"/>
    <dataValidation allowBlank="1" showInputMessage="1" showErrorMessage="1" prompt="ソフトウェア型のIPsec若しくはTLS1.2により接続する場合、セッション間の回り込み(正規のルートではないクローズドセッションへのアクセス)等による攻撃からの防護について、適切な対策を実施すること。（4.4版）" sqref="A201"/>
    <dataValidation allowBlank="1" showInputMessage="1" showErrorMessage="1" prompt="電子署名法の規定に基づく認定特定認証事業者の発行する電子証明書を用いなくてもAの要件を満たすことは可能であるが、同等の厳密さで本人確認を行い、さらに監視等を行う行政機関等が電子署名を検証可能である必要がある。" sqref="A206"/>
    <dataValidation allowBlank="1" showInputMessage="1" showErrorMessage="1" prompt="「電子署名等に係る地方公共団体情報システム機構の認証業務に関する法律」(平成14年法律第153号)に基づき、平成16年1月29日から開始されている公的個人認証サービスを用いることも可能であるが、その場合、行政機関以外に当該電子署名を検証しなければならない者が全て公的個人認証サービスを用いた電子署名を検証できることが必要である。_x000a_" sqref="A207"/>
    <dataValidation allowBlank="1" showInputMessage="1" showErrorMessage="1" prompt="タイムスタンプは、「タイムビジネスに係る指針-ネットワークの安心な利用と電子データの安全な長期保存のために-」(総務省、平成16年11月)等で示されている時刻認証業務の基準に準拠し、一般財団法人日本データ通信協会が認定した時刻認証事業者のものを使用し、第三者がタイムスタンプを検証することが可能であること。" sqref="A208"/>
    <dataValidation allowBlank="1" showInputMessage="1" showErrorMessage="1" prompt="厚生労働省では通知「保健医療情報分野の標準規格として認めるべき規格について」で、厚生労働省における保健医療情報分野の標準規格(「厚生労働省標準規格」)を定め、その実装を推奨している。" sqref="A215"/>
    <dataValidation allowBlank="1" showInputMessage="1" showErrorMessage="1" prompt="経済産業省は、平成20年に「医療情報システムにおける相互運用性の実証事業」(相互運用性実証事業)において基本データセットとそれらを用いたシステム間でのデータのエクスポート・インポートのためのガイドラインを整備した。" sqref="A217"/>
    <dataValidation type="list" allowBlank="1" showInputMessage="1" showErrorMessage="1" sqref="D59 D61:D69">
      <formula1>"○,×,"</formula1>
    </dataValidation>
    <dataValidation allowBlank="1" showInputMessage="1" showErrorMessage="1" prompt="(1)パスワードは定期的に変更し（最長でも2ヶ月以内※D.5に規定する2要素認証を採用している場合を除く。）第5.0版" sqref="A83"/>
  </dataValidations>
  <pageMargins left="0.75000000000000011" right="0.75000000000000011" top="1" bottom="1" header="0.51" footer="0.51"/>
  <pageSetup paperSize="9" scale="54" orientation="portrait" verticalDpi="1200"/>
  <headerFooter>
    <oddHeader>&amp;R&amp;K000000MSG50-ABC_170607</oddHeader>
    <oddFooter>&amp;L&amp;"Century Gothic,標準"&amp;9&amp;K4D4D4DCopyright (c) iStream Inc., All Rights Reserved.</oddFooter>
  </headerFooter>
  <colBreaks count="1" manualBreakCount="1">
    <brk id="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view="pageLayout" zoomScale="75" zoomScaleNormal="125" zoomScaleSheetLayoutView="125" zoomScalePageLayoutView="125" workbookViewId="0">
      <selection activeCell="C13" sqref="C13"/>
    </sheetView>
  </sheetViews>
  <sheetFormatPr baseColWidth="12" defaultColWidth="8.83203125" defaultRowHeight="17" x14ac:dyDescent="0"/>
  <cols>
    <col min="1" max="1" width="9" style="23" customWidth="1"/>
    <col min="2" max="2" width="50" style="23" customWidth="1"/>
    <col min="3" max="3" width="5.1640625" style="24" customWidth="1"/>
    <col min="4" max="4" width="9.1640625" customWidth="1"/>
  </cols>
  <sheetData>
    <row r="1" spans="1:14">
      <c r="A1" s="266" t="str">
        <f>Ａ．基本管理!$A$1</f>
        <v>医療情報システム安全管理ガイドライン準拠性チェックリスト
 CMIS50-A（基本管理）</v>
      </c>
      <c r="B1" s="266"/>
      <c r="C1" s="267"/>
    </row>
    <row r="2" spans="1:14">
      <c r="A2" s="266"/>
      <c r="B2" s="266" t="str">
        <f>Ａ．基本管理!B8</f>
        <v>１　方針の制定と公表（6.1）</v>
      </c>
      <c r="C2" s="263" t="e">
        <f>IF(Ａ．基本管理!F8=0,NA(),Ａ．基本管理!F8)</f>
        <v>#N/A</v>
      </c>
    </row>
    <row r="3" spans="1:14">
      <c r="A3" s="266"/>
      <c r="B3" s="266" t="str">
        <f>Ａ．基本管理!B22</f>
        <v>２　医療機関における情報セキュリティマネジメントシステムの実践（6.2）</v>
      </c>
      <c r="C3" s="263" t="e">
        <f>IF(Ａ．基本管理!F22=0,NA(),Ａ．基本管理!F22)</f>
        <v>#N/A</v>
      </c>
    </row>
    <row r="4" spans="1:14">
      <c r="A4" s="266"/>
      <c r="B4" s="266" t="str">
        <f>Ａ．基本管理!B29</f>
        <v>３　組織的安全管理対策（6.3）</v>
      </c>
      <c r="C4" s="263" t="e">
        <f>IF(Ａ．基本管理!F29=0,NA(),Ａ．基本管理!F29)</f>
        <v>#N/A</v>
      </c>
    </row>
    <row r="5" spans="1:14">
      <c r="A5" s="266"/>
      <c r="B5" s="266" t="str">
        <f>Ａ．基本管理!B48</f>
        <v>４　物理的安全対策（6.4）</v>
      </c>
      <c r="C5" s="263" t="e">
        <f>IF(Ａ．基本管理!F48=0,NA(),Ａ．基本管理!F48)</f>
        <v>#N/A</v>
      </c>
    </row>
    <row r="6" spans="1:14">
      <c r="A6" s="266"/>
      <c r="B6" s="266" t="str">
        <f>Ａ．基本管理!B56</f>
        <v>５　技術的安全対策（6.5）</v>
      </c>
      <c r="C6" s="263" t="e">
        <f>IF(Ａ．基本管理!F56=0,NA(),Ａ．基本管理!F56)</f>
        <v>#N/A</v>
      </c>
    </row>
    <row r="7" spans="1:14">
      <c r="A7" s="266"/>
      <c r="B7" s="266" t="str">
        <f>Ａ．基本管理!B108</f>
        <v>６　人的安全対策（6.6）</v>
      </c>
      <c r="C7" s="263" t="e">
        <f>IF(Ａ．基本管理!F108=0,NA(),Ａ．基本管理!F108)</f>
        <v>#N/A</v>
      </c>
    </row>
    <row r="8" spans="1:14">
      <c r="A8" s="266"/>
      <c r="B8" s="266" t="str">
        <f>Ａ．基本管理!B120</f>
        <v>７　情報の廃棄（6.7）</v>
      </c>
      <c r="C8" s="263" t="e">
        <f>IF(Ａ．基本管理!F120=0,NA(),Ａ．基本管理!F120)</f>
        <v>#N/A</v>
      </c>
    </row>
    <row r="9" spans="1:14">
      <c r="A9" s="266"/>
      <c r="B9" s="266" t="str">
        <f>Ａ．基本管理!B125</f>
        <v>８　情報システムの改造と保守（6.8）</v>
      </c>
      <c r="C9" s="263" t="e">
        <f>IF(Ａ．基本管理!F125=0,NA(),Ａ．基本管理!F125)</f>
        <v>#N/A</v>
      </c>
    </row>
    <row r="10" spans="1:14">
      <c r="A10" s="266"/>
      <c r="B10" s="266" t="str">
        <f>Ａ．基本管理!B148</f>
        <v>９　情報および情報機器の持ち出しについて（6.9）</v>
      </c>
      <c r="C10" s="263" t="e">
        <f>IF(Ａ．基本管理!F148=0,NA(),Ａ．基本管理!F148)</f>
        <v>#N/A</v>
      </c>
    </row>
    <row r="11" spans="1:14">
      <c r="A11" s="266"/>
      <c r="B11" s="266" t="str">
        <f>Ａ．基本管理!B170</f>
        <v>１０　災害、サイバー攻撃等の非常時の対応（6.10）</v>
      </c>
      <c r="C11" s="263" t="e">
        <f>IF(Ａ．基本管理!F170=0,NA(),Ａ．基本管理!F170)</f>
        <v>#N/A</v>
      </c>
    </row>
    <row r="12" spans="1:14">
      <c r="A12" s="266"/>
      <c r="B12" s="266" t="str">
        <f>Ａ．基本管理!B179</f>
        <v>１１　外部と個人情報を含む医療情報を交換する場合の安全管理（6.11）</v>
      </c>
      <c r="C12" s="263" t="e">
        <f>IF(Ａ．基本管理!F179=0,NA(),Ａ．基本管理!F179)</f>
        <v>#N/A</v>
      </c>
    </row>
    <row r="13" spans="1:14">
      <c r="A13" s="266"/>
      <c r="B13" s="266" t="str">
        <f>Ａ．基本管理!B203</f>
        <v>１２　法令で定められた記名・押印を電子署名で行うことについて（6.12）</v>
      </c>
      <c r="C13" s="263" t="e">
        <f>IF(Ａ．基本管理!F203=0,NA(),Ａ．基本管理!F203)</f>
        <v>#N/A</v>
      </c>
      <c r="N13" s="185"/>
    </row>
    <row r="14" spans="1:14">
      <c r="A14" s="266"/>
      <c r="B14" s="266" t="str">
        <f>Ａ．基本管理!B213</f>
        <v>１３　情報の相互運用性と標準化について（5.）</v>
      </c>
      <c r="C14" s="263" t="e">
        <f>IF(Ａ．基本管理!F213=0,NA(),Ａ．基本管理!F213)</f>
        <v>#N/A</v>
      </c>
    </row>
    <row r="47" spans="3:3">
      <c r="C47" s="41"/>
    </row>
    <row r="48" spans="3:3">
      <c r="C48" s="41"/>
    </row>
    <row r="49" spans="3:3">
      <c r="C49" s="41"/>
    </row>
    <row r="50" spans="3:3">
      <c r="C50" s="41"/>
    </row>
    <row r="173" spans="6:6">
      <c r="F173" s="192"/>
    </row>
    <row r="207" spans="6:6">
      <c r="F207" s="193"/>
    </row>
    <row r="208" spans="6:6">
      <c r="F208" s="193"/>
    </row>
    <row r="209" spans="6:6">
      <c r="F209" s="193"/>
    </row>
    <row r="210" spans="6:6">
      <c r="F210" s="193"/>
    </row>
    <row r="211" spans="6:6">
      <c r="F211" s="193"/>
    </row>
    <row r="212" spans="6:6">
      <c r="F212" s="193"/>
    </row>
    <row r="213" spans="6:6">
      <c r="F213" s="193"/>
    </row>
    <row r="214" spans="6:6">
      <c r="F214" s="193"/>
    </row>
  </sheetData>
  <sheetProtection password="8FFC" sheet="1" objects="1" scenarios="1"/>
  <phoneticPr fontId="2"/>
  <pageMargins left="0.75000000000000011" right="0.75000000000000011" top="1" bottom="1" header="0.51" footer="0.51"/>
  <pageSetup paperSize="9" scale="97" orientation="portrait" horizontalDpi="1200" verticalDpi="1200"/>
  <headerFooter>
    <oddHeader>&amp;R&amp;K000000MSG50-ABC_170607</oddHeader>
    <oddFooter>&amp;L&amp;"Century Gothic,標準"&amp;9&amp;K4D4D4DCopyright (c) iStream Inc., All Rights Reserved.</oddFooter>
  </headerFooter>
  <rowBreaks count="1" manualBreakCount="1">
    <brk id="45" max="16383" man="1"/>
  </rowBreaks>
  <colBreaks count="1" manualBreakCount="1">
    <brk id="6" max="1048575" man="1"/>
  </colBreaks>
  <drawing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zoomScale="75" zoomScaleNormal="75" zoomScaleSheetLayoutView="100" zoomScalePageLayoutView="75" workbookViewId="0">
      <pane ySplit="7" topLeftCell="A109" activePane="bottomLeft" state="frozen"/>
      <selection pane="bottomLeft" activeCell="E10" sqref="E10"/>
    </sheetView>
  </sheetViews>
  <sheetFormatPr baseColWidth="12" defaultColWidth="9" defaultRowHeight="17" x14ac:dyDescent="0"/>
  <cols>
    <col min="1" max="1" width="4.6640625" style="2" customWidth="1"/>
    <col min="2" max="2" width="9.6640625" style="43" customWidth="1"/>
    <col min="3" max="3" width="82.6640625" style="2" customWidth="1"/>
    <col min="4" max="4" width="6.6640625" style="14" customWidth="1"/>
    <col min="5" max="5" width="38.6640625" style="2" customWidth="1"/>
    <col min="6" max="6" width="6.6640625" style="39" customWidth="1"/>
    <col min="7" max="7" width="6.83203125" style="260" hidden="1" customWidth="1"/>
    <col min="8" max="8" width="6.83203125" style="27" hidden="1" customWidth="1"/>
    <col min="9" max="11" width="3.83203125" style="26" hidden="1" customWidth="1"/>
    <col min="12" max="12" width="18.5" style="27" hidden="1" customWidth="1"/>
    <col min="13" max="13" width="10.83203125" style="2" customWidth="1"/>
    <col min="14" max="15" width="9" style="3"/>
    <col min="16" max="16384" width="9" style="2"/>
  </cols>
  <sheetData>
    <row r="1" spans="1:15" ht="40.75" customHeight="1">
      <c r="A1" s="292" t="s">
        <v>870</v>
      </c>
      <c r="B1" s="293"/>
      <c r="C1" s="293"/>
      <c r="D1" s="293"/>
      <c r="E1" s="293"/>
      <c r="F1" s="294"/>
      <c r="G1" s="98"/>
      <c r="H1" s="251"/>
      <c r="I1" s="252"/>
    </row>
    <row r="2" spans="1:15" ht="19" thickBot="1">
      <c r="A2" s="295" t="s">
        <v>847</v>
      </c>
      <c r="B2" s="296"/>
      <c r="C2" s="296"/>
      <c r="D2" s="296"/>
      <c r="E2" s="296"/>
      <c r="F2" s="297"/>
      <c r="G2" s="98"/>
      <c r="H2" s="251"/>
    </row>
    <row r="3" spans="1:15" ht="18" customHeight="1">
      <c r="A3" s="10"/>
      <c r="B3" s="165" t="s">
        <v>869</v>
      </c>
      <c r="C3" s="4"/>
      <c r="D3" s="186"/>
      <c r="F3" s="187"/>
      <c r="G3" s="98"/>
      <c r="H3" s="251"/>
    </row>
    <row r="4" spans="1:15" ht="18" customHeight="1">
      <c r="A4" s="10"/>
      <c r="B4" s="120" t="s">
        <v>680</v>
      </c>
      <c r="D4" s="14" t="s">
        <v>866</v>
      </c>
      <c r="E4" s="14"/>
      <c r="F4" s="246">
        <f>IF(SUM($J$8:$J$136)=0,0,($F$8+$F$46+$F$57+$F$82+$F$93)/SUM($J$8:$J$136))</f>
        <v>0</v>
      </c>
      <c r="G4" s="253"/>
    </row>
    <row r="5" spans="1:15" s="4" customFormat="1" ht="18" customHeight="1">
      <c r="A5" s="274" t="s">
        <v>329</v>
      </c>
      <c r="B5" s="277" t="s">
        <v>323</v>
      </c>
      <c r="C5" s="280" t="s">
        <v>322</v>
      </c>
      <c r="D5" s="221" t="s">
        <v>863</v>
      </c>
      <c r="E5" s="289" t="s">
        <v>588</v>
      </c>
      <c r="F5" s="286" t="s">
        <v>134</v>
      </c>
      <c r="G5" s="269" t="s">
        <v>135</v>
      </c>
      <c r="H5" s="269" t="s">
        <v>136</v>
      </c>
      <c r="I5" s="270" t="s">
        <v>324</v>
      </c>
      <c r="J5" s="270"/>
      <c r="K5" s="270"/>
      <c r="L5" s="269" t="s">
        <v>137</v>
      </c>
      <c r="N5" s="184"/>
      <c r="O5" s="184"/>
    </row>
    <row r="6" spans="1:15" s="4" customFormat="1" ht="18" customHeight="1">
      <c r="A6" s="275"/>
      <c r="B6" s="278"/>
      <c r="C6" s="281"/>
      <c r="D6" s="222" t="s">
        <v>864</v>
      </c>
      <c r="E6" s="290"/>
      <c r="F6" s="287"/>
      <c r="G6" s="269"/>
      <c r="H6" s="269"/>
      <c r="I6" s="269" t="s">
        <v>325</v>
      </c>
      <c r="J6" s="269" t="s">
        <v>326</v>
      </c>
      <c r="K6" s="269" t="s">
        <v>327</v>
      </c>
      <c r="L6" s="269"/>
      <c r="N6" s="184"/>
      <c r="O6" s="184"/>
    </row>
    <row r="7" spans="1:15" s="184" customFormat="1" ht="18" customHeight="1">
      <c r="A7" s="276"/>
      <c r="B7" s="279"/>
      <c r="C7" s="282"/>
      <c r="D7" s="190" t="s">
        <v>865</v>
      </c>
      <c r="E7" s="291"/>
      <c r="F7" s="288"/>
      <c r="G7" s="269"/>
      <c r="H7" s="269"/>
      <c r="I7" s="269"/>
      <c r="J7" s="269"/>
      <c r="K7" s="269"/>
      <c r="L7" s="269"/>
    </row>
    <row r="8" spans="1:15" ht="18" customHeight="1">
      <c r="A8" s="109"/>
      <c r="B8" s="110" t="s">
        <v>735</v>
      </c>
      <c r="C8" s="109"/>
      <c r="D8" s="240"/>
      <c r="E8" s="109"/>
      <c r="F8" s="247">
        <f>IF(SUM($K$9:$K$45)=0,0,($F$9+$F$19+$F$32+$F$35+$F$41)/SUM(K$9:$K$45))</f>
        <v>0</v>
      </c>
      <c r="G8" s="254" t="s">
        <v>208</v>
      </c>
      <c r="H8" s="254">
        <v>1</v>
      </c>
      <c r="I8" s="255"/>
      <c r="J8" s="255">
        <f>IF(F8=0,0,H8)</f>
        <v>0</v>
      </c>
      <c r="K8" s="27"/>
    </row>
    <row r="9" spans="1:15" ht="18" customHeight="1">
      <c r="A9" s="51"/>
      <c r="B9" s="65" t="s">
        <v>900</v>
      </c>
      <c r="C9" s="79"/>
      <c r="D9" s="64"/>
      <c r="E9" s="64"/>
      <c r="F9" s="233">
        <f>IF(SUM(G10:G18)=0,0,SUM(F10:F18)/SUM(G10:G18)*100)</f>
        <v>0</v>
      </c>
      <c r="G9" s="33" t="s">
        <v>207</v>
      </c>
      <c r="H9" s="33">
        <v>1</v>
      </c>
      <c r="I9" s="34"/>
      <c r="J9" s="34"/>
      <c r="K9" s="34">
        <f>IF(F9=0,0,H9)</f>
        <v>0</v>
      </c>
      <c r="L9" s="256" t="s">
        <v>874</v>
      </c>
    </row>
    <row r="10" spans="1:15" ht="18" customHeight="1">
      <c r="A10" s="51"/>
      <c r="B10" s="52" t="s">
        <v>234</v>
      </c>
      <c r="C10" s="49" t="s">
        <v>691</v>
      </c>
      <c r="D10" s="166"/>
      <c r="E10" s="68"/>
      <c r="F10" s="236" t="str">
        <f>IF(AND(D10="○",E10=""),G10,IF(D10="○",G10,IF(D10="×",0.001,IF(D10="NA",D10,"未記入"))))</f>
        <v>未記入</v>
      </c>
      <c r="G10" s="253">
        <f>IF(D10="NA",0,H10)</f>
        <v>1</v>
      </c>
      <c r="H10" s="31">
        <v>1</v>
      </c>
    </row>
    <row r="11" spans="1:15" ht="18" customHeight="1">
      <c r="A11" s="51"/>
      <c r="B11" s="52" t="s">
        <v>235</v>
      </c>
      <c r="C11" s="53" t="s">
        <v>692</v>
      </c>
      <c r="D11" s="117"/>
      <c r="E11" s="103"/>
      <c r="F11" s="169" t="str">
        <f>IF($F$10="NA","NA",IF(OR($F$10=0.001,$F$10=0),0,IF(AND(D11="○",E11=""),G11-1,IF(D11="○",G11,IF(D11="×",0.001,IF(D11="NA",0,"未記入"))))))</f>
        <v>未記入</v>
      </c>
      <c r="G11" s="253">
        <f>IF(OR($D$10="NA",D11="NA"),0,H11)</f>
        <v>3</v>
      </c>
      <c r="H11" s="31">
        <v>3</v>
      </c>
    </row>
    <row r="12" spans="1:15" ht="18" customHeight="1">
      <c r="A12" s="51" t="s">
        <v>195</v>
      </c>
      <c r="B12" s="52" t="s">
        <v>236</v>
      </c>
      <c r="C12" s="53" t="s">
        <v>693</v>
      </c>
      <c r="D12" s="117"/>
      <c r="E12" s="103"/>
      <c r="F12" s="169" t="str">
        <f t="shared" ref="F12:F14" si="0">IF($F$10="NA","NA",IF(OR($F$10=0.001,$F$10=0),0,IF(AND(D12="○",E12=""),G12-1,IF(D12="○",G12,IF(D12="×",0.001,IF(D12="NA",0,"未記入"))))))</f>
        <v>未記入</v>
      </c>
      <c r="G12" s="253">
        <f>IF(OR($D$10="NA",D12="NA"),0,H12)</f>
        <v>3</v>
      </c>
      <c r="H12" s="31">
        <v>3</v>
      </c>
    </row>
    <row r="13" spans="1:15" ht="18" customHeight="1">
      <c r="A13" s="51" t="s">
        <v>195</v>
      </c>
      <c r="B13" s="52" t="s">
        <v>237</v>
      </c>
      <c r="C13" s="53" t="s">
        <v>694</v>
      </c>
      <c r="D13" s="117"/>
      <c r="E13" s="103"/>
      <c r="F13" s="169" t="str">
        <f t="shared" si="0"/>
        <v>未記入</v>
      </c>
      <c r="G13" s="253">
        <f>IF(OR($D$10="NA",D13="NA"),0,H13)</f>
        <v>3</v>
      </c>
      <c r="H13" s="31">
        <v>3</v>
      </c>
    </row>
    <row r="14" spans="1:15" ht="18" customHeight="1">
      <c r="A14" s="51" t="s">
        <v>195</v>
      </c>
      <c r="B14" s="52" t="s">
        <v>238</v>
      </c>
      <c r="C14" s="53" t="s">
        <v>695</v>
      </c>
      <c r="D14" s="117"/>
      <c r="E14" s="103"/>
      <c r="F14" s="169" t="str">
        <f t="shared" si="0"/>
        <v>未記入</v>
      </c>
      <c r="G14" s="253">
        <f>IF(OR($D$10="NA",D14="NA"),0,H14)</f>
        <v>3</v>
      </c>
      <c r="H14" s="31">
        <v>3</v>
      </c>
    </row>
    <row r="15" spans="1:15" ht="18" customHeight="1">
      <c r="A15" s="51" t="s">
        <v>195</v>
      </c>
      <c r="B15" s="52" t="s">
        <v>239</v>
      </c>
      <c r="C15" s="49" t="s">
        <v>696</v>
      </c>
      <c r="D15" s="166"/>
      <c r="E15" s="68"/>
      <c r="F15" s="236" t="str">
        <f>IF(AND(D15="○",E15=""),G15,IF(D15="○",G15,IF(D15="×",0.001,IF(D15="NA",D15,"未記入"))))</f>
        <v>未記入</v>
      </c>
      <c r="G15" s="253">
        <f>IF(D15="NA",0,H15)</f>
        <v>1</v>
      </c>
      <c r="H15" s="31">
        <v>1</v>
      </c>
    </row>
    <row r="16" spans="1:15" ht="18" customHeight="1">
      <c r="A16" s="51"/>
      <c r="B16" s="52" t="s">
        <v>240</v>
      </c>
      <c r="C16" s="241" t="s">
        <v>697</v>
      </c>
      <c r="D16" s="117"/>
      <c r="E16" s="103"/>
      <c r="F16" s="169" t="str">
        <f>IF($F$15="NA","NA",IF(OR($F$10=0.001,$F$10=0),0,IF(AND(D16="○",E16=""),G16-1,IF(D16="○",G16,IF(D16="×",0.001,IF(D16="NA",0,"未記入"))))))</f>
        <v>未記入</v>
      </c>
      <c r="G16" s="253">
        <f>IF(OR($D$15="NA",D16="NA"),0,H16)</f>
        <v>3</v>
      </c>
      <c r="H16" s="31">
        <v>3</v>
      </c>
    </row>
    <row r="17" spans="1:12" ht="18" customHeight="1">
      <c r="A17" s="51" t="s">
        <v>195</v>
      </c>
      <c r="B17" s="52" t="s">
        <v>241</v>
      </c>
      <c r="C17" s="53" t="s">
        <v>901</v>
      </c>
      <c r="D17" s="117"/>
      <c r="E17" s="103"/>
      <c r="F17" s="169" t="str">
        <f t="shared" ref="F17:F18" si="1">IF($F$15="NA","NA",IF(OR($F$10=0.001,$F$10=0),0,IF(AND(D17="○",E17=""),G17-1,IF(D17="○",G17,IF(D17="×",0.001,IF(D17="NA",0,"未記入"))))))</f>
        <v>未記入</v>
      </c>
      <c r="G17" s="253">
        <f>IF(OR($D$15="NA",D17="NA"),0,H17)</f>
        <v>3</v>
      </c>
      <c r="H17" s="31">
        <v>3</v>
      </c>
      <c r="L17" s="256" t="s">
        <v>874</v>
      </c>
    </row>
    <row r="18" spans="1:12" ht="18" customHeight="1">
      <c r="A18" s="51" t="s">
        <v>195</v>
      </c>
      <c r="B18" s="52" t="s">
        <v>102</v>
      </c>
      <c r="C18" s="53" t="s">
        <v>698</v>
      </c>
      <c r="D18" s="117"/>
      <c r="E18" s="103"/>
      <c r="F18" s="169" t="str">
        <f t="shared" si="1"/>
        <v>未記入</v>
      </c>
      <c r="G18" s="253">
        <f>IF(OR($D$15="NA",D18="NA"),0,H18)</f>
        <v>3</v>
      </c>
      <c r="H18" s="31">
        <v>3</v>
      </c>
    </row>
    <row r="19" spans="1:12" ht="18" customHeight="1">
      <c r="A19" s="51"/>
      <c r="B19" s="65" t="s">
        <v>914</v>
      </c>
      <c r="C19" s="242"/>
      <c r="D19" s="64"/>
      <c r="E19" s="64"/>
      <c r="F19" s="233">
        <f>IF(SUM(G20:G31)=0,0,SUM(F20:F31)/SUM(G20:G31)*100)</f>
        <v>0</v>
      </c>
      <c r="G19" s="33" t="s">
        <v>207</v>
      </c>
      <c r="H19" s="33">
        <v>1</v>
      </c>
      <c r="I19" s="34"/>
      <c r="J19" s="34"/>
      <c r="K19" s="34">
        <f>IF(F19=0,0,H19)</f>
        <v>0</v>
      </c>
    </row>
    <row r="20" spans="1:12" ht="18" customHeight="1">
      <c r="A20" s="51"/>
      <c r="B20" s="52" t="s">
        <v>242</v>
      </c>
      <c r="C20" s="49" t="s">
        <v>699</v>
      </c>
      <c r="D20" s="166"/>
      <c r="E20" s="68"/>
      <c r="F20" s="236" t="str">
        <f>IF(AND(D20="○",E20=""),G20,IF(D20="○",G20,IF(D20="×",0.001,IF(D20="NA",D20,"未記入"))))</f>
        <v>未記入</v>
      </c>
      <c r="G20" s="253">
        <f>IF(D20="NA",0,H20)</f>
        <v>1</v>
      </c>
      <c r="H20" s="31">
        <v>1</v>
      </c>
    </row>
    <row r="21" spans="1:12" ht="18" customHeight="1">
      <c r="A21" s="51" t="s">
        <v>195</v>
      </c>
      <c r="B21" s="52" t="s">
        <v>243</v>
      </c>
      <c r="C21" s="53" t="s">
        <v>902</v>
      </c>
      <c r="D21" s="117"/>
      <c r="E21" s="103"/>
      <c r="F21" s="169" t="str">
        <f>IF($F$20="NA","NA",IF(OR($F$20=0.001,$F$20=0),0,IF(AND(D21="○",E21=""),G21-1,IF(D21="○",G21,IF(D21="×",0.001,IF(D21="NA",D21,"未記入"))))))</f>
        <v>未記入</v>
      </c>
      <c r="G21" s="253">
        <f t="shared" ref="G21:G27" si="2">IF(OR($D$20="NA",D21="NA"),0,H21)</f>
        <v>3</v>
      </c>
      <c r="H21" s="31">
        <v>3</v>
      </c>
    </row>
    <row r="22" spans="1:12" ht="18" customHeight="1">
      <c r="A22" s="51" t="s">
        <v>195</v>
      </c>
      <c r="B22" s="52" t="s">
        <v>244</v>
      </c>
      <c r="C22" s="53" t="s">
        <v>903</v>
      </c>
      <c r="D22" s="117"/>
      <c r="E22" s="103"/>
      <c r="F22" s="169" t="str">
        <f t="shared" ref="F22:F27" si="3">IF($F$20="NA","NA",IF(OR($F$20=0.001,$F$20=0),0,IF(AND(D22="○",E22=""),G22-1,IF(D22="○",G22,IF(D22="×",0.001,IF(D22="NA",D22,"未記入"))))))</f>
        <v>未記入</v>
      </c>
      <c r="G22" s="253">
        <f t="shared" si="2"/>
        <v>3</v>
      </c>
      <c r="H22" s="31">
        <v>3</v>
      </c>
      <c r="L22" s="194" t="s">
        <v>873</v>
      </c>
    </row>
    <row r="23" spans="1:12" ht="18" customHeight="1">
      <c r="A23" s="51" t="s">
        <v>144</v>
      </c>
      <c r="B23" s="52" t="s">
        <v>245</v>
      </c>
      <c r="C23" s="53" t="s">
        <v>915</v>
      </c>
      <c r="D23" s="117"/>
      <c r="E23" s="103"/>
      <c r="F23" s="169" t="str">
        <f t="shared" ref="F23" si="4">IF($F$20="NA","NA",IF(OR($F$20=0.001,$F$20=0),0,IF(AND(D23="○",E23=""),G23-1,IF(D23="○",G23,IF(D23="×",0.001,IF(D23="NA",D23,"未記入"))))))</f>
        <v>未記入</v>
      </c>
      <c r="G23" s="253">
        <f t="shared" si="2"/>
        <v>3</v>
      </c>
      <c r="H23" s="31">
        <v>3</v>
      </c>
      <c r="L23" s="194" t="s">
        <v>873</v>
      </c>
    </row>
    <row r="24" spans="1:12" ht="18" customHeight="1">
      <c r="A24" s="51"/>
      <c r="B24" s="52" t="s">
        <v>246</v>
      </c>
      <c r="C24" s="53" t="s">
        <v>908</v>
      </c>
      <c r="D24" s="117"/>
      <c r="E24" s="103"/>
      <c r="F24" s="169" t="str">
        <f t="shared" si="3"/>
        <v>未記入</v>
      </c>
      <c r="G24" s="253">
        <f t="shared" si="2"/>
        <v>3</v>
      </c>
      <c r="H24" s="31">
        <v>3</v>
      </c>
      <c r="L24" s="194" t="s">
        <v>909</v>
      </c>
    </row>
    <row r="25" spans="1:12" ht="18" customHeight="1">
      <c r="A25" s="51" t="s">
        <v>682</v>
      </c>
      <c r="B25" s="52" t="s">
        <v>684</v>
      </c>
      <c r="C25" s="53" t="s">
        <v>904</v>
      </c>
      <c r="D25" s="117"/>
      <c r="E25" s="103"/>
      <c r="F25" s="169" t="str">
        <f t="shared" si="3"/>
        <v>未記入</v>
      </c>
      <c r="G25" s="253">
        <f t="shared" si="2"/>
        <v>3</v>
      </c>
      <c r="H25" s="31">
        <v>3</v>
      </c>
      <c r="L25" s="194" t="s">
        <v>906</v>
      </c>
    </row>
    <row r="26" spans="1:12" ht="18" customHeight="1">
      <c r="A26" s="51" t="s">
        <v>683</v>
      </c>
      <c r="B26" s="195" t="s">
        <v>910</v>
      </c>
      <c r="C26" s="53" t="s">
        <v>905</v>
      </c>
      <c r="D26" s="104"/>
      <c r="E26" s="103"/>
      <c r="F26" s="141" t="str">
        <f t="shared" ref="F26" si="5">IF($F$20="NA","NA",IF(OR($F$20=0.001,$F$20=0),0,IF(AND(D26="○",E26=""),G26-1,IF(D26="○",G26,IF(D26="×",0.001,IF(D26="NA",D26,"未記入"))))))</f>
        <v>未記入</v>
      </c>
      <c r="G26" s="253">
        <f t="shared" si="2"/>
        <v>3</v>
      </c>
      <c r="H26" s="31">
        <v>3</v>
      </c>
      <c r="L26" s="99" t="s">
        <v>907</v>
      </c>
    </row>
    <row r="27" spans="1:12" ht="18" customHeight="1">
      <c r="A27" s="51" t="s">
        <v>683</v>
      </c>
      <c r="B27" s="52" t="s">
        <v>911</v>
      </c>
      <c r="C27" s="53" t="s">
        <v>912</v>
      </c>
      <c r="D27" s="104"/>
      <c r="E27" s="103"/>
      <c r="F27" s="141" t="str">
        <f t="shared" si="3"/>
        <v>未記入</v>
      </c>
      <c r="G27" s="253">
        <f t="shared" si="2"/>
        <v>3</v>
      </c>
      <c r="H27" s="31">
        <v>3</v>
      </c>
      <c r="L27" s="194" t="s">
        <v>913</v>
      </c>
    </row>
    <row r="28" spans="1:12" ht="18" customHeight="1">
      <c r="A28" s="51" t="s">
        <v>195</v>
      </c>
      <c r="B28" s="52" t="s">
        <v>247</v>
      </c>
      <c r="C28" s="49" t="s">
        <v>700</v>
      </c>
      <c r="D28" s="166"/>
      <c r="E28" s="68"/>
      <c r="F28" s="236" t="str">
        <f>IF(AND(D28="○",E28=""),G28,IF(D28="○",G28,IF(D28="×",0.001,IF(D28="NA",D28,"未記入"))))</f>
        <v>未記入</v>
      </c>
      <c r="G28" s="253">
        <f>IF(D28="NA",0,H28)</f>
        <v>1</v>
      </c>
      <c r="H28" s="31">
        <v>1</v>
      </c>
    </row>
    <row r="29" spans="1:12" ht="18" customHeight="1">
      <c r="A29" s="51"/>
      <c r="B29" s="52" t="s">
        <v>248</v>
      </c>
      <c r="C29" s="53" t="s">
        <v>701</v>
      </c>
      <c r="D29" s="117"/>
      <c r="E29" s="103"/>
      <c r="F29" s="169" t="str">
        <f>IF($F$28="NA","NA",IF(OR($F$20=0.001,$F$20=0),0,IF(AND(D29="○",E29=""),G29-1,IF(D29="○",G29,IF(D29="×",0.001,IF(D29="NA",D29,"未記入"))))))</f>
        <v>未記入</v>
      </c>
      <c r="G29" s="253">
        <f>IF(OR($D$28="NA",D29="NA"),0,H29)</f>
        <v>3</v>
      </c>
      <c r="H29" s="31">
        <v>3</v>
      </c>
    </row>
    <row r="30" spans="1:12" ht="18" customHeight="1">
      <c r="A30" s="51" t="s">
        <v>195</v>
      </c>
      <c r="B30" s="52" t="s">
        <v>249</v>
      </c>
      <c r="C30" s="53" t="s">
        <v>702</v>
      </c>
      <c r="D30" s="117"/>
      <c r="E30" s="103"/>
      <c r="F30" s="169" t="str">
        <f t="shared" ref="F30:F31" si="6">IF($F$28="NA","NA",IF(OR($F$20=0.001,$F$20=0),0,IF(AND(D30="○",E30=""),G30-1,IF(D30="○",G30,IF(D30="×",0.001,IF(D30="NA",D30,"未記入"))))))</f>
        <v>未記入</v>
      </c>
      <c r="G30" s="253">
        <f>IF(OR($D$28="NA",D30="NA"),0,H30)</f>
        <v>3</v>
      </c>
      <c r="H30" s="31">
        <v>3</v>
      </c>
    </row>
    <row r="31" spans="1:12" ht="18" customHeight="1">
      <c r="A31" s="51" t="s">
        <v>195</v>
      </c>
      <c r="B31" s="52" t="s">
        <v>250</v>
      </c>
      <c r="C31" s="53" t="s">
        <v>703</v>
      </c>
      <c r="D31" s="117"/>
      <c r="E31" s="103"/>
      <c r="F31" s="169" t="str">
        <f t="shared" si="6"/>
        <v>未記入</v>
      </c>
      <c r="G31" s="253">
        <f>IF(OR($D$28="NA",D31="NA"),0,H31)</f>
        <v>3</v>
      </c>
      <c r="H31" s="31">
        <v>3</v>
      </c>
    </row>
    <row r="32" spans="1:12" ht="18" customHeight="1">
      <c r="A32" s="51"/>
      <c r="B32" s="65" t="s">
        <v>704</v>
      </c>
      <c r="C32" s="79"/>
      <c r="D32" s="64"/>
      <c r="E32" s="64"/>
      <c r="F32" s="233">
        <f>IF(SUM(G33:G34)=0,0,SUM(F33:F34)/SUM(G33:G34)*100)</f>
        <v>0</v>
      </c>
      <c r="G32" s="33" t="s">
        <v>207</v>
      </c>
      <c r="H32" s="33">
        <v>1</v>
      </c>
      <c r="I32" s="34"/>
      <c r="J32" s="34"/>
      <c r="K32" s="34">
        <f>IF(F32=0,0,H32)</f>
        <v>0</v>
      </c>
    </row>
    <row r="33" spans="1:15" ht="18" customHeight="1">
      <c r="A33" s="51" t="s">
        <v>195</v>
      </c>
      <c r="B33" s="52" t="s">
        <v>251</v>
      </c>
      <c r="C33" s="54" t="s">
        <v>705</v>
      </c>
      <c r="D33" s="117"/>
      <c r="E33" s="68"/>
      <c r="F33" s="232" t="str">
        <f>IF(AND(D33="○",E33=""),G33,IF(D33="○",G33,IF(D33="×",0.001,IF(D33="NA",0,"未記入"))))</f>
        <v>未記入</v>
      </c>
      <c r="G33" s="253">
        <f>IF(D33="NA",0,H33)</f>
        <v>2</v>
      </c>
      <c r="H33" s="31">
        <v>2</v>
      </c>
    </row>
    <row r="34" spans="1:15" ht="18" customHeight="1">
      <c r="A34" s="51" t="s">
        <v>195</v>
      </c>
      <c r="B34" s="52" t="s">
        <v>100</v>
      </c>
      <c r="C34" s="54" t="s">
        <v>706</v>
      </c>
      <c r="D34" s="117"/>
      <c r="E34" s="68"/>
      <c r="F34" s="232" t="str">
        <f>IF(AND(D34="○",E34=""),G34,IF(D34="○",G34,IF(D34="×",0.001,IF(D34="NA",0,"未記入"))))</f>
        <v>未記入</v>
      </c>
      <c r="G34" s="253">
        <f>IF(D34="NA",0,H34)</f>
        <v>2</v>
      </c>
      <c r="H34" s="31">
        <v>2</v>
      </c>
    </row>
    <row r="35" spans="1:15" ht="18" customHeight="1">
      <c r="A35" s="51"/>
      <c r="B35" s="65" t="s">
        <v>707</v>
      </c>
      <c r="C35" s="79"/>
      <c r="D35" s="64"/>
      <c r="E35" s="64"/>
      <c r="F35" s="233">
        <f>IF(SUM(G36:G40)=0,0,SUM(F36:F40)/SUM(G36:G40)*100)</f>
        <v>0</v>
      </c>
      <c r="G35" s="33" t="s">
        <v>207</v>
      </c>
      <c r="H35" s="33">
        <v>1</v>
      </c>
      <c r="I35" s="34"/>
      <c r="J35" s="34"/>
      <c r="K35" s="34">
        <f>IF(F35=0,0,H35)</f>
        <v>0</v>
      </c>
    </row>
    <row r="36" spans="1:15" ht="18" customHeight="1">
      <c r="A36" s="51"/>
      <c r="B36" s="52" t="s">
        <v>252</v>
      </c>
      <c r="C36" s="49" t="s">
        <v>708</v>
      </c>
      <c r="D36" s="166"/>
      <c r="E36" s="68"/>
      <c r="F36" s="236" t="str">
        <f>IF(AND(D36="○",E36=""),G36,IF(D36="○",G36,IF(D36="×",0.001,IF(D36="NA",D36,"未記入"))))</f>
        <v>未記入</v>
      </c>
      <c r="G36" s="253">
        <f>IF(D36="NA",0,H36)</f>
        <v>1</v>
      </c>
      <c r="H36" s="31">
        <v>1</v>
      </c>
      <c r="O36" s="14"/>
    </row>
    <row r="37" spans="1:15" ht="18" customHeight="1">
      <c r="A37" s="51" t="s">
        <v>195</v>
      </c>
      <c r="B37" s="52" t="s">
        <v>253</v>
      </c>
      <c r="C37" s="53" t="s">
        <v>709</v>
      </c>
      <c r="D37" s="117"/>
      <c r="E37" s="103"/>
      <c r="F37" s="169" t="str">
        <f>IF($F$36="NA","NA",IF(OR($F$36=0.001,$F$36=0),0,IF(AND(D37="○",E37=""),G37-1,IF(D37="○",G37,IF(D37="×",0.001,IF(D37="NA",0,"未記入"))))))</f>
        <v>未記入</v>
      </c>
      <c r="G37" s="253">
        <f>IF(OR($D$36="NA",D37="NA"),0,H37)</f>
        <v>2</v>
      </c>
      <c r="H37" s="31">
        <v>2</v>
      </c>
    </row>
    <row r="38" spans="1:15" ht="18" customHeight="1">
      <c r="A38" s="51" t="s">
        <v>195</v>
      </c>
      <c r="B38" s="52" t="s">
        <v>254</v>
      </c>
      <c r="C38" s="53" t="s">
        <v>710</v>
      </c>
      <c r="D38" s="117"/>
      <c r="E38" s="103"/>
      <c r="F38" s="169" t="str">
        <f t="shared" ref="F38:F39" si="7">IF($F$36="NA","NA",IF(OR($F$36=0.001,$F$36=0),0,IF(AND(D38="○",E38=""),G38-1,IF(D38="○",G38,IF(D38="×",0.001,IF(D38="NA",0,"未記入"))))))</f>
        <v>未記入</v>
      </c>
      <c r="G38" s="253">
        <f>IF(OR($D$36="NA",D38="NA"),0,H38)</f>
        <v>2</v>
      </c>
      <c r="H38" s="31">
        <v>2</v>
      </c>
      <c r="L38" s="27" t="s">
        <v>685</v>
      </c>
    </row>
    <row r="39" spans="1:15" ht="18" customHeight="1">
      <c r="A39" s="51" t="s">
        <v>195</v>
      </c>
      <c r="B39" s="52" t="s">
        <v>255</v>
      </c>
      <c r="C39" s="53" t="s">
        <v>711</v>
      </c>
      <c r="D39" s="117"/>
      <c r="E39" s="103"/>
      <c r="F39" s="169" t="str">
        <f t="shared" si="7"/>
        <v>未記入</v>
      </c>
      <c r="G39" s="253">
        <f>IF(OR($D$36="NA",D39="NA"),0,H39)</f>
        <v>2</v>
      </c>
      <c r="H39" s="31">
        <v>2</v>
      </c>
    </row>
    <row r="40" spans="1:15" ht="18" customHeight="1">
      <c r="A40" s="51" t="s">
        <v>686</v>
      </c>
      <c r="B40" s="52" t="s">
        <v>256</v>
      </c>
      <c r="C40" s="53" t="s">
        <v>712</v>
      </c>
      <c r="D40" s="117"/>
      <c r="E40" s="68"/>
      <c r="F40" s="169" t="str">
        <f>IF($F$36="NA","NA",IF(OR($F$36=0.001,$F$36=0),0,IF(AND(D40="×",E40=""),G40,IF(D40="○",0,"未記入"))))</f>
        <v>未記入</v>
      </c>
      <c r="G40" s="253">
        <f>IF(OR($D$36="NA",D40="NA"),0,H40)</f>
        <v>3</v>
      </c>
      <c r="H40" s="31">
        <v>3</v>
      </c>
      <c r="L40" s="27" t="s">
        <v>685</v>
      </c>
    </row>
    <row r="41" spans="1:15" ht="18" customHeight="1">
      <c r="A41" s="51"/>
      <c r="B41" s="65" t="s">
        <v>713</v>
      </c>
      <c r="C41" s="79"/>
      <c r="D41" s="64"/>
      <c r="E41" s="64"/>
      <c r="F41" s="233">
        <f>IF(SUM(G42:G45)=0,0,SUM(F42:F45)/SUM(G42:G45)*100)</f>
        <v>0</v>
      </c>
      <c r="G41" s="33" t="s">
        <v>207</v>
      </c>
      <c r="H41" s="33">
        <v>1</v>
      </c>
      <c r="I41" s="34"/>
      <c r="J41" s="34"/>
      <c r="K41" s="34">
        <f>IF(F41=0,0,H41)</f>
        <v>0</v>
      </c>
    </row>
    <row r="42" spans="1:15" ht="18" customHeight="1">
      <c r="A42" s="51" t="s">
        <v>195</v>
      </c>
      <c r="B42" s="52" t="s">
        <v>257</v>
      </c>
      <c r="C42" s="54" t="s">
        <v>714</v>
      </c>
      <c r="D42" s="117"/>
      <c r="E42" s="103"/>
      <c r="F42" s="232" t="str">
        <f>IF(AND(D42="○",E42=""),G42-1,IF(D42="○",G42,IF(D42="×",0.001,IF(D42="NA",0,"未記入"))))</f>
        <v>未記入</v>
      </c>
      <c r="G42" s="253">
        <f>IF(D42="NA",0,H42)</f>
        <v>3</v>
      </c>
      <c r="H42" s="31">
        <v>3</v>
      </c>
    </row>
    <row r="43" spans="1:15" ht="18" customHeight="1">
      <c r="A43" s="51" t="s">
        <v>195</v>
      </c>
      <c r="B43" s="52" t="s">
        <v>258</v>
      </c>
      <c r="C43" s="54" t="s">
        <v>715</v>
      </c>
      <c r="D43" s="104"/>
      <c r="E43" s="103"/>
      <c r="F43" s="229" t="str">
        <f>IF(AND(D43="○",E43=""),G43-1,IF(D43="○",G43,IF(D43="×",0.001,IF(D43="NA",0,"未記入"))))</f>
        <v>未記入</v>
      </c>
      <c r="G43" s="253">
        <f>IF(D43="NA",0,H43)</f>
        <v>3</v>
      </c>
      <c r="H43" s="31">
        <v>3</v>
      </c>
    </row>
    <row r="44" spans="1:15" ht="18" customHeight="1">
      <c r="A44" s="51" t="s">
        <v>11</v>
      </c>
      <c r="B44" s="52" t="s">
        <v>259</v>
      </c>
      <c r="C44" s="54" t="s">
        <v>716</v>
      </c>
      <c r="D44" s="104"/>
      <c r="E44" s="103"/>
      <c r="F44" s="229" t="str">
        <f>IF(AND(D44="○",E44=""),G44-1,IF(D44="○",G44,IF(D44="×",0.001,IF(D44="NA",0,"未記入"))))</f>
        <v>未記入</v>
      </c>
      <c r="G44" s="253">
        <f>IF(D44="NA",0,H44)</f>
        <v>3</v>
      </c>
      <c r="H44" s="31">
        <v>3</v>
      </c>
    </row>
    <row r="45" spans="1:15" ht="18" customHeight="1">
      <c r="A45" s="51"/>
      <c r="B45" s="52" t="s">
        <v>260</v>
      </c>
      <c r="C45" s="54" t="s">
        <v>717</v>
      </c>
      <c r="D45" s="104"/>
      <c r="E45" s="103"/>
      <c r="F45" s="229" t="str">
        <f>IF(AND(D45="○",E45=""),G45-1,IF(D45="○",G45,IF(D45="×",0.001,IF(D45="NA",0,"未記入"))))</f>
        <v>未記入</v>
      </c>
      <c r="G45" s="253">
        <f>IF(D45="NA",0,H45)</f>
        <v>3</v>
      </c>
      <c r="H45" s="31">
        <v>3</v>
      </c>
    </row>
    <row r="46" spans="1:15" ht="18" customHeight="1">
      <c r="A46" s="244"/>
      <c r="B46" s="112" t="s">
        <v>736</v>
      </c>
      <c r="C46" s="111"/>
      <c r="D46" s="245"/>
      <c r="E46" s="244"/>
      <c r="F46" s="248">
        <f>IF(SUM($K$47:$K$56)=0,0,($F$47+$F$52)/SUM($K$47:$K$56))</f>
        <v>0</v>
      </c>
      <c r="G46" s="254" t="s">
        <v>208</v>
      </c>
      <c r="H46" s="254">
        <v>1</v>
      </c>
      <c r="I46" s="255"/>
      <c r="J46" s="255">
        <f>IF(F46=0,0,H46)</f>
        <v>0</v>
      </c>
    </row>
    <row r="47" spans="1:15" ht="18" customHeight="1">
      <c r="A47" s="51"/>
      <c r="B47" s="65" t="s">
        <v>261</v>
      </c>
      <c r="C47" s="78"/>
      <c r="D47" s="63"/>
      <c r="E47" s="64"/>
      <c r="F47" s="233">
        <f>IF(SUM(G48:G51)=0,0,SUM(F48:F51)/SUM(G48:G51)*100)</f>
        <v>0</v>
      </c>
      <c r="G47" s="33" t="s">
        <v>207</v>
      </c>
      <c r="H47" s="33">
        <v>1</v>
      </c>
      <c r="I47" s="34"/>
      <c r="J47" s="34"/>
      <c r="K47" s="34">
        <f>IF(F47=0,0,H47)</f>
        <v>0</v>
      </c>
    </row>
    <row r="48" spans="1:15" ht="18" customHeight="1">
      <c r="A48" s="51" t="s">
        <v>195</v>
      </c>
      <c r="B48" s="52" t="s">
        <v>63</v>
      </c>
      <c r="C48" s="54" t="s">
        <v>718</v>
      </c>
      <c r="D48" s="117"/>
      <c r="E48" s="103"/>
      <c r="F48" s="232" t="str">
        <f>IF(AND(D48="○",E48=""),G48-1,IF(D48="○",G48,IF(D48="×",0.001,IF(D48="NA",0,"未記入"))))</f>
        <v>未記入</v>
      </c>
      <c r="G48" s="253">
        <v>3</v>
      </c>
      <c r="H48" s="31">
        <v>3</v>
      </c>
    </row>
    <row r="49" spans="1:15" ht="18" customHeight="1">
      <c r="A49" s="51"/>
      <c r="B49" s="52" t="s">
        <v>64</v>
      </c>
      <c r="C49" s="54" t="s">
        <v>453</v>
      </c>
      <c r="D49" s="117"/>
      <c r="E49" s="103"/>
      <c r="F49" s="232" t="str">
        <f>IF(AND(D49="○",E49=""),G49-1,IF(D49="○",G49,IF(D49="×",0.001,IF(D49="NA",0,"未記入"))))</f>
        <v>未記入</v>
      </c>
      <c r="G49" s="253">
        <f>IF(D49="NA",0,H49)</f>
        <v>3</v>
      </c>
      <c r="H49" s="31">
        <v>3</v>
      </c>
    </row>
    <row r="50" spans="1:15" ht="18" customHeight="1">
      <c r="A50" s="51"/>
      <c r="B50" s="52" t="s">
        <v>65</v>
      </c>
      <c r="C50" s="54" t="s">
        <v>454</v>
      </c>
      <c r="D50" s="117"/>
      <c r="E50" s="103"/>
      <c r="F50" s="232" t="str">
        <f>IF(AND(D50="○",E50=""),G50-1,IF(D50="○",G50,IF(D50="×",0.001,IF(D50="NA",0,"未記入"))))</f>
        <v>未記入</v>
      </c>
      <c r="G50" s="253">
        <f>IF(D50="NA",0,H50)</f>
        <v>3</v>
      </c>
      <c r="H50" s="31">
        <v>3</v>
      </c>
    </row>
    <row r="51" spans="1:15" ht="18" customHeight="1">
      <c r="A51" s="51"/>
      <c r="B51" s="52" t="s">
        <v>66</v>
      </c>
      <c r="C51" s="54" t="s">
        <v>2</v>
      </c>
      <c r="D51" s="117"/>
      <c r="E51" s="103"/>
      <c r="F51" s="232" t="str">
        <f>IF(AND(D51="○",E51=""),G51-1,IF(D51="○",G51,IF(D51="×",0.001,IF(D51="NA",0,"未記入"))))</f>
        <v>未記入</v>
      </c>
      <c r="G51" s="253">
        <f>IF(D51="NA",0,H51)</f>
        <v>3</v>
      </c>
      <c r="H51" s="31">
        <v>3</v>
      </c>
    </row>
    <row r="52" spans="1:15" ht="18" customHeight="1">
      <c r="A52" s="51"/>
      <c r="B52" s="65" t="s">
        <v>262</v>
      </c>
      <c r="C52" s="78"/>
      <c r="D52" s="64"/>
      <c r="E52" s="64"/>
      <c r="F52" s="233">
        <f>IF(SUM(G53:G56)=0,0,SUM(F53:F56)/SUM(G53:G56)*100)</f>
        <v>0</v>
      </c>
      <c r="G52" s="33" t="s">
        <v>207</v>
      </c>
      <c r="H52" s="33">
        <v>1</v>
      </c>
      <c r="I52" s="34"/>
      <c r="J52" s="34"/>
      <c r="K52" s="34">
        <f>IF(F52=0,0,H52)</f>
        <v>0</v>
      </c>
    </row>
    <row r="53" spans="1:15" ht="18" customHeight="1">
      <c r="A53" s="51" t="s">
        <v>452</v>
      </c>
      <c r="B53" s="52" t="s">
        <v>349</v>
      </c>
      <c r="C53" s="54" t="s">
        <v>455</v>
      </c>
      <c r="D53" s="117"/>
      <c r="E53" s="103"/>
      <c r="F53" s="232" t="str">
        <f>IF(AND(D53="○",E53=""),G53-1,IF(D53="○",G53,IF(D53="×",0.001,IF(D53="NA",0,"未記入"))))</f>
        <v>未記入</v>
      </c>
      <c r="G53" s="253">
        <f>IF(D53="NA",0,H53)</f>
        <v>3</v>
      </c>
      <c r="H53" s="31">
        <v>3</v>
      </c>
    </row>
    <row r="54" spans="1:15" ht="18" customHeight="1">
      <c r="A54" s="51" t="s">
        <v>195</v>
      </c>
      <c r="B54" s="52" t="s">
        <v>264</v>
      </c>
      <c r="C54" s="54" t="s">
        <v>456</v>
      </c>
      <c r="D54" s="117"/>
      <c r="E54" s="103"/>
      <c r="F54" s="232" t="str">
        <f>IF(AND(D54="○",E54=""),G54-1,IF(D54="○",G54,IF(D54="×",0.001,IF(D54="NA",0,"未記入"))))</f>
        <v>未記入</v>
      </c>
      <c r="G54" s="253">
        <f>IF(D54="NA",0,H54)</f>
        <v>2</v>
      </c>
      <c r="H54" s="27">
        <v>2</v>
      </c>
    </row>
    <row r="55" spans="1:15" ht="18" customHeight="1">
      <c r="A55" s="51" t="s">
        <v>320</v>
      </c>
      <c r="B55" s="52" t="s">
        <v>265</v>
      </c>
      <c r="C55" s="54" t="s">
        <v>457</v>
      </c>
      <c r="D55" s="117"/>
      <c r="E55" s="103"/>
      <c r="F55" s="232" t="str">
        <f>IF(AND(D55="○",E55=""),G55-1,IF(D55="○",G55,IF(D55="×",0.001,IF(D55="NA",0,"未記入"))))</f>
        <v>未記入</v>
      </c>
      <c r="G55" s="253">
        <f>IF(D55="NA",0,H55)</f>
        <v>2</v>
      </c>
      <c r="H55" s="27">
        <v>2</v>
      </c>
    </row>
    <row r="56" spans="1:15" ht="18" customHeight="1">
      <c r="A56" s="51" t="s">
        <v>320</v>
      </c>
      <c r="B56" s="52" t="s">
        <v>266</v>
      </c>
      <c r="C56" s="54" t="s">
        <v>458</v>
      </c>
      <c r="D56" s="117"/>
      <c r="E56" s="103"/>
      <c r="F56" s="232" t="str">
        <f>IF(AND(D56="○",E56=""),G56-1,IF(D56="○",G56,IF(D56="×",0.001,IF(D56="NA",0,"未記入"))))</f>
        <v>未記入</v>
      </c>
      <c r="G56" s="253">
        <f>IF(D56="NA",0,H56)</f>
        <v>2</v>
      </c>
      <c r="H56" s="27">
        <v>2</v>
      </c>
    </row>
    <row r="57" spans="1:15" ht="18" customHeight="1">
      <c r="A57" s="244"/>
      <c r="B57" s="112" t="s">
        <v>737</v>
      </c>
      <c r="C57" s="111"/>
      <c r="D57" s="244"/>
      <c r="E57" s="244"/>
      <c r="F57" s="248">
        <f>IF(SUM(K58:K81)=0,0,(F58+F60+F71+F78)/SUM(K58:K81))</f>
        <v>0</v>
      </c>
      <c r="G57" s="254" t="s">
        <v>208</v>
      </c>
      <c r="H57" s="254">
        <v>1</v>
      </c>
      <c r="I57" s="255"/>
      <c r="J57" s="255">
        <f>IF(F57=0,0,H57)</f>
        <v>0</v>
      </c>
    </row>
    <row r="58" spans="1:15" ht="18" customHeight="1">
      <c r="A58" s="51"/>
      <c r="B58" s="65" t="s">
        <v>729</v>
      </c>
      <c r="C58" s="79"/>
      <c r="D58" s="64"/>
      <c r="E58" s="64"/>
      <c r="F58" s="233">
        <f>IF(SUM(G59:G59)=0,0,SUM(F59:F59)/SUM(G59:G59)*100)</f>
        <v>0</v>
      </c>
      <c r="G58" s="33" t="s">
        <v>207</v>
      </c>
      <c r="H58" s="33">
        <v>1</v>
      </c>
      <c r="I58" s="34"/>
      <c r="J58" s="34"/>
      <c r="K58" s="34">
        <f>IF(F58=0,0,H58)</f>
        <v>0</v>
      </c>
    </row>
    <row r="59" spans="1:15" s="6" customFormat="1" ht="18" customHeight="1">
      <c r="A59" s="68" t="s">
        <v>195</v>
      </c>
      <c r="B59" s="73" t="s">
        <v>72</v>
      </c>
      <c r="C59" s="49" t="s">
        <v>731</v>
      </c>
      <c r="D59" s="104"/>
      <c r="E59" s="103"/>
      <c r="F59" s="229" t="str">
        <f>IF(AND(D59="○",E59=""),G59-1,IF(D59="○",G59,IF(D59="×",0.001,IF(D59="NA",0,"未記入"))))</f>
        <v>未記入</v>
      </c>
      <c r="G59" s="253">
        <f>IF(D59="NA",0,H59)</f>
        <v>3</v>
      </c>
      <c r="H59" s="31">
        <v>3</v>
      </c>
      <c r="I59" s="28"/>
      <c r="J59" s="28"/>
      <c r="K59" s="28"/>
      <c r="L59" s="253"/>
      <c r="N59" s="14"/>
      <c r="O59" s="14"/>
    </row>
    <row r="60" spans="1:15" s="6" customFormat="1" ht="18" customHeight="1">
      <c r="A60" s="68"/>
      <c r="B60" s="65" t="s">
        <v>730</v>
      </c>
      <c r="C60" s="79"/>
      <c r="D60" s="64"/>
      <c r="E60" s="64"/>
      <c r="F60" s="233">
        <f>IF(SUM(G61:G70)=0,0,SUM(F61:F70)/SUM(G61:G70)*100)</f>
        <v>0</v>
      </c>
      <c r="G60" s="33" t="s">
        <v>207</v>
      </c>
      <c r="H60" s="33">
        <v>1</v>
      </c>
      <c r="I60" s="34"/>
      <c r="J60" s="34"/>
      <c r="K60" s="34">
        <f>IF(F60=0,0,H60)</f>
        <v>0</v>
      </c>
      <c r="L60" s="253"/>
      <c r="N60" s="14"/>
      <c r="O60" s="14"/>
    </row>
    <row r="61" spans="1:15" s="6" customFormat="1" ht="18" customHeight="1">
      <c r="A61" s="68" t="s">
        <v>195</v>
      </c>
      <c r="B61" s="73" t="s">
        <v>267</v>
      </c>
      <c r="C61" s="49" t="s">
        <v>719</v>
      </c>
      <c r="D61" s="117"/>
      <c r="E61" s="103"/>
      <c r="F61" s="232" t="str">
        <f t="shared" ref="F61:F69" si="8">IF(AND(D61="○",E61=""),G61-1,IF(D61="○",G61,IF(D61="×",0.001,IF(D61="NA",0,"未記入"))))</f>
        <v>未記入</v>
      </c>
      <c r="G61" s="253">
        <f t="shared" ref="G61:G69" si="9">IF(D61="NA",0,H61)</f>
        <v>3</v>
      </c>
      <c r="H61" s="31">
        <v>3</v>
      </c>
      <c r="I61" s="28"/>
      <c r="J61" s="28"/>
      <c r="K61" s="28"/>
      <c r="L61" s="253"/>
      <c r="N61" s="14"/>
      <c r="O61" s="14"/>
    </row>
    <row r="62" spans="1:15" s="6" customFormat="1" ht="18" customHeight="1">
      <c r="A62" s="68"/>
      <c r="B62" s="73" t="s">
        <v>268</v>
      </c>
      <c r="C62" s="49" t="s">
        <v>720</v>
      </c>
      <c r="D62" s="117"/>
      <c r="E62" s="103"/>
      <c r="F62" s="232" t="str">
        <f t="shared" si="8"/>
        <v>未記入</v>
      </c>
      <c r="G62" s="253">
        <f t="shared" si="9"/>
        <v>3</v>
      </c>
      <c r="H62" s="31">
        <v>3</v>
      </c>
      <c r="I62" s="28"/>
      <c r="J62" s="28"/>
      <c r="K62" s="28"/>
      <c r="L62" s="253"/>
      <c r="N62" s="14"/>
      <c r="O62" s="14"/>
    </row>
    <row r="63" spans="1:15" s="6" customFormat="1" ht="18" customHeight="1">
      <c r="A63" s="68" t="s">
        <v>195</v>
      </c>
      <c r="B63" s="73" t="s">
        <v>269</v>
      </c>
      <c r="C63" s="49" t="s">
        <v>721</v>
      </c>
      <c r="D63" s="117"/>
      <c r="E63" s="103"/>
      <c r="F63" s="232" t="str">
        <f t="shared" si="8"/>
        <v>未記入</v>
      </c>
      <c r="G63" s="253">
        <f t="shared" si="9"/>
        <v>3</v>
      </c>
      <c r="H63" s="31">
        <v>3</v>
      </c>
      <c r="I63" s="28"/>
      <c r="J63" s="28"/>
      <c r="K63" s="28"/>
      <c r="L63" s="253"/>
      <c r="N63" s="14"/>
      <c r="O63" s="14"/>
    </row>
    <row r="64" spans="1:15" s="6" customFormat="1" ht="18" customHeight="1">
      <c r="A64" s="68" t="s">
        <v>195</v>
      </c>
      <c r="B64" s="73" t="s">
        <v>270</v>
      </c>
      <c r="C64" s="49" t="s">
        <v>722</v>
      </c>
      <c r="D64" s="117"/>
      <c r="E64" s="103"/>
      <c r="F64" s="232" t="str">
        <f t="shared" si="8"/>
        <v>未記入</v>
      </c>
      <c r="G64" s="253">
        <f t="shared" si="9"/>
        <v>3</v>
      </c>
      <c r="H64" s="31">
        <v>3</v>
      </c>
      <c r="I64" s="28"/>
      <c r="J64" s="28"/>
      <c r="K64" s="28"/>
      <c r="L64" s="253"/>
      <c r="N64" s="14"/>
      <c r="O64" s="14"/>
    </row>
    <row r="65" spans="1:15" s="6" customFormat="1" ht="18" customHeight="1">
      <c r="A65" s="68"/>
      <c r="B65" s="73" t="s">
        <v>271</v>
      </c>
      <c r="C65" s="49" t="s">
        <v>723</v>
      </c>
      <c r="D65" s="117"/>
      <c r="E65" s="103"/>
      <c r="F65" s="232" t="str">
        <f t="shared" si="8"/>
        <v>未記入</v>
      </c>
      <c r="G65" s="253">
        <f t="shared" si="9"/>
        <v>3</v>
      </c>
      <c r="H65" s="31">
        <v>3</v>
      </c>
      <c r="I65" s="28"/>
      <c r="J65" s="28"/>
      <c r="K65" s="28"/>
      <c r="L65" s="253"/>
      <c r="N65" s="14"/>
      <c r="O65" s="14"/>
    </row>
    <row r="66" spans="1:15" s="6" customFormat="1" ht="18" customHeight="1">
      <c r="A66" s="68"/>
      <c r="B66" s="73" t="s">
        <v>272</v>
      </c>
      <c r="C66" s="49" t="s">
        <v>724</v>
      </c>
      <c r="D66" s="117"/>
      <c r="E66" s="103"/>
      <c r="F66" s="232" t="str">
        <f t="shared" si="8"/>
        <v>未記入</v>
      </c>
      <c r="G66" s="253">
        <f t="shared" si="9"/>
        <v>3</v>
      </c>
      <c r="H66" s="31">
        <v>3</v>
      </c>
      <c r="I66" s="28"/>
      <c r="J66" s="28"/>
      <c r="K66" s="28"/>
      <c r="L66" s="253"/>
      <c r="N66" s="14"/>
      <c r="O66" s="14"/>
    </row>
    <row r="67" spans="1:15" s="6" customFormat="1" ht="18" customHeight="1">
      <c r="A67" s="68" t="s">
        <v>195</v>
      </c>
      <c r="B67" s="73" t="s">
        <v>273</v>
      </c>
      <c r="C67" s="49" t="s">
        <v>725</v>
      </c>
      <c r="D67" s="117"/>
      <c r="E67" s="103"/>
      <c r="F67" s="232" t="str">
        <f t="shared" si="8"/>
        <v>未記入</v>
      </c>
      <c r="G67" s="253">
        <f t="shared" si="9"/>
        <v>3</v>
      </c>
      <c r="H67" s="31">
        <v>3</v>
      </c>
      <c r="I67" s="28"/>
      <c r="J67" s="28"/>
      <c r="K67" s="28"/>
      <c r="L67" s="253"/>
      <c r="N67" s="14"/>
      <c r="O67" s="14"/>
    </row>
    <row r="68" spans="1:15" s="6" customFormat="1" ht="18" customHeight="1">
      <c r="A68" s="68" t="s">
        <v>195</v>
      </c>
      <c r="B68" s="73" t="s">
        <v>274</v>
      </c>
      <c r="C68" s="49" t="s">
        <v>726</v>
      </c>
      <c r="D68" s="117"/>
      <c r="E68" s="103"/>
      <c r="F68" s="232" t="str">
        <f t="shared" si="8"/>
        <v>未記入</v>
      </c>
      <c r="G68" s="253">
        <f t="shared" si="9"/>
        <v>2</v>
      </c>
      <c r="H68" s="27">
        <v>2</v>
      </c>
      <c r="I68" s="28"/>
      <c r="J68" s="28"/>
      <c r="K68" s="28"/>
      <c r="L68" s="253"/>
      <c r="N68" s="14"/>
      <c r="O68" s="14"/>
    </row>
    <row r="69" spans="1:15" s="6" customFormat="1" ht="18" customHeight="1">
      <c r="A69" s="68"/>
      <c r="B69" s="73" t="s">
        <v>275</v>
      </c>
      <c r="C69" s="49" t="s">
        <v>727</v>
      </c>
      <c r="D69" s="117"/>
      <c r="E69" s="103"/>
      <c r="F69" s="232" t="str">
        <f t="shared" si="8"/>
        <v>未記入</v>
      </c>
      <c r="G69" s="253">
        <f t="shared" si="9"/>
        <v>2</v>
      </c>
      <c r="H69" s="27">
        <v>2</v>
      </c>
      <c r="I69" s="28"/>
      <c r="J69" s="28"/>
      <c r="K69" s="28"/>
      <c r="L69" s="253"/>
      <c r="N69" s="14"/>
      <c r="O69" s="14"/>
    </row>
    <row r="70" spans="1:15" s="6" customFormat="1" ht="18" customHeight="1">
      <c r="A70" s="68" t="s">
        <v>195</v>
      </c>
      <c r="B70" s="73" t="s">
        <v>101</v>
      </c>
      <c r="C70" s="49" t="s">
        <v>728</v>
      </c>
      <c r="D70" s="117"/>
      <c r="E70" s="68"/>
      <c r="F70" s="232" t="str">
        <f>IF(AND(D70="○",E70=""),G70,IF(D70="○",G70,IF(D70="×",0.001,IF(D70="NA",0,"未記入"))))</f>
        <v>未記入</v>
      </c>
      <c r="G70" s="253">
        <v>1</v>
      </c>
      <c r="H70" s="27">
        <v>1</v>
      </c>
      <c r="I70" s="28"/>
      <c r="J70" s="28"/>
      <c r="K70" s="28"/>
      <c r="L70" s="253"/>
      <c r="N70" s="14"/>
      <c r="O70" s="14"/>
    </row>
    <row r="71" spans="1:15" s="6" customFormat="1" ht="18" customHeight="1">
      <c r="A71" s="68"/>
      <c r="B71" s="65" t="s">
        <v>276</v>
      </c>
      <c r="C71" s="79"/>
      <c r="D71" s="64"/>
      <c r="E71" s="64"/>
      <c r="F71" s="233">
        <f>IF(SUM(G73:G77)=0,0,SUM(F73:F77)/SUM(G73:G77)*100)</f>
        <v>0</v>
      </c>
      <c r="G71" s="33" t="s">
        <v>207</v>
      </c>
      <c r="H71" s="33">
        <v>1</v>
      </c>
      <c r="I71" s="34"/>
      <c r="J71" s="34"/>
      <c r="K71" s="34">
        <f>IF(F71=0,0,H71)</f>
        <v>0</v>
      </c>
      <c r="L71" s="253"/>
      <c r="N71" s="14"/>
      <c r="O71" s="14"/>
    </row>
    <row r="72" spans="1:15" s="6" customFormat="1" ht="18" customHeight="1">
      <c r="A72" s="68" t="s">
        <v>688</v>
      </c>
      <c r="B72" s="73" t="s">
        <v>277</v>
      </c>
      <c r="C72" s="243" t="s">
        <v>690</v>
      </c>
      <c r="D72" s="104"/>
      <c r="E72" s="103"/>
      <c r="F72" s="229" t="str">
        <f t="shared" ref="F72:F77" si="10">IF(AND(D72="○",E72=""),G72-1,IF(D72="○",G72,IF(D72="×",0.001,IF(D72="NA",0,"未記入"))))</f>
        <v>未記入</v>
      </c>
      <c r="G72" s="253">
        <f>IF(D72="NA",0,H72)</f>
        <v>3</v>
      </c>
      <c r="H72" s="31">
        <v>3</v>
      </c>
      <c r="I72" s="28"/>
      <c r="J72" s="28"/>
      <c r="K72" s="28"/>
      <c r="L72" s="253" t="s">
        <v>687</v>
      </c>
      <c r="N72" s="14"/>
      <c r="O72" s="14"/>
    </row>
    <row r="73" spans="1:15" s="6" customFormat="1" ht="18" customHeight="1">
      <c r="A73" s="68"/>
      <c r="B73" s="73" t="s">
        <v>278</v>
      </c>
      <c r="C73" s="49" t="s">
        <v>689</v>
      </c>
      <c r="D73" s="104"/>
      <c r="E73" s="103"/>
      <c r="F73" s="229" t="str">
        <f t="shared" si="10"/>
        <v>未記入</v>
      </c>
      <c r="G73" s="253">
        <f>IF(D73="NA",0,H73)</f>
        <v>3</v>
      </c>
      <c r="H73" s="31">
        <v>3</v>
      </c>
      <c r="I73" s="28"/>
      <c r="J73" s="28"/>
      <c r="K73" s="28"/>
      <c r="L73" s="253"/>
      <c r="N73" s="14"/>
      <c r="O73" s="14"/>
    </row>
    <row r="74" spans="1:15" s="6" customFormat="1" ht="18" customHeight="1">
      <c r="A74" s="68" t="s">
        <v>195</v>
      </c>
      <c r="B74" s="73" t="s">
        <v>279</v>
      </c>
      <c r="C74" s="49" t="s">
        <v>459</v>
      </c>
      <c r="D74" s="104"/>
      <c r="E74" s="103"/>
      <c r="F74" s="229" t="str">
        <f t="shared" si="10"/>
        <v>未記入</v>
      </c>
      <c r="G74" s="253">
        <f>IF(D74="NA",0,H74)</f>
        <v>3</v>
      </c>
      <c r="H74" s="31">
        <v>3</v>
      </c>
      <c r="I74" s="28"/>
      <c r="J74" s="28"/>
      <c r="K74" s="28"/>
      <c r="L74" s="253"/>
      <c r="N74" s="14"/>
      <c r="O74" s="14"/>
    </row>
    <row r="75" spans="1:15" s="6" customFormat="1" ht="18" customHeight="1">
      <c r="A75" s="68" t="s">
        <v>195</v>
      </c>
      <c r="B75" s="73" t="s">
        <v>280</v>
      </c>
      <c r="C75" s="49" t="s">
        <v>460</v>
      </c>
      <c r="D75" s="104"/>
      <c r="E75" s="103"/>
      <c r="F75" s="229" t="str">
        <f t="shared" si="10"/>
        <v>未記入</v>
      </c>
      <c r="G75" s="253">
        <f>IF(D75="NA",0,H75)</f>
        <v>3</v>
      </c>
      <c r="H75" s="31">
        <v>3</v>
      </c>
      <c r="I75" s="28"/>
      <c r="J75" s="28"/>
      <c r="K75" s="28"/>
      <c r="L75" s="253"/>
      <c r="N75" s="14"/>
      <c r="O75" s="14"/>
    </row>
    <row r="76" spans="1:15" s="6" customFormat="1" ht="18" customHeight="1">
      <c r="A76" s="68" t="s">
        <v>320</v>
      </c>
      <c r="B76" s="73" t="s">
        <v>281</v>
      </c>
      <c r="C76" s="49" t="s">
        <v>461</v>
      </c>
      <c r="D76" s="104"/>
      <c r="E76" s="103"/>
      <c r="F76" s="229" t="str">
        <f t="shared" si="10"/>
        <v>未記入</v>
      </c>
      <c r="G76" s="253">
        <f>IF(D76="NA",0,H76)</f>
        <v>3</v>
      </c>
      <c r="H76" s="31">
        <v>3</v>
      </c>
      <c r="I76" s="28"/>
      <c r="J76" s="28"/>
      <c r="K76" s="28"/>
      <c r="L76" s="253"/>
      <c r="N76" s="14"/>
      <c r="O76" s="14"/>
    </row>
    <row r="77" spans="1:15" s="6" customFormat="1" ht="18" customHeight="1">
      <c r="A77" s="68" t="s">
        <v>195</v>
      </c>
      <c r="B77" s="73" t="s">
        <v>398</v>
      </c>
      <c r="C77" s="49" t="s">
        <v>732</v>
      </c>
      <c r="D77" s="104"/>
      <c r="E77" s="103"/>
      <c r="F77" s="229" t="str">
        <f t="shared" si="10"/>
        <v>未記入</v>
      </c>
      <c r="G77" s="253">
        <v>2</v>
      </c>
      <c r="H77" s="31">
        <v>1</v>
      </c>
      <c r="I77" s="28"/>
      <c r="J77" s="28"/>
      <c r="K77" s="28"/>
      <c r="L77" s="253"/>
      <c r="N77" s="14"/>
      <c r="O77" s="14"/>
    </row>
    <row r="78" spans="1:15" s="6" customFormat="1" ht="18" customHeight="1">
      <c r="A78" s="68"/>
      <c r="B78" s="65" t="s">
        <v>282</v>
      </c>
      <c r="C78" s="79"/>
      <c r="D78" s="63"/>
      <c r="E78" s="64"/>
      <c r="F78" s="233">
        <f>IF(SUM(G79:G81)=0,0,SUM(F79:F81)/SUM(G79:G81)*100)</f>
        <v>0</v>
      </c>
      <c r="G78" s="33" t="s">
        <v>207</v>
      </c>
      <c r="H78" s="33">
        <v>1</v>
      </c>
      <c r="I78" s="34"/>
      <c r="J78" s="34"/>
      <c r="K78" s="34">
        <f>IF(F78=0,0,H78)</f>
        <v>0</v>
      </c>
      <c r="L78" s="253"/>
      <c r="N78" s="14"/>
      <c r="O78" s="14"/>
    </row>
    <row r="79" spans="1:15" s="6" customFormat="1" ht="18" customHeight="1">
      <c r="A79" s="68" t="s">
        <v>195</v>
      </c>
      <c r="B79" s="73" t="s">
        <v>283</v>
      </c>
      <c r="C79" s="49" t="s">
        <v>733</v>
      </c>
      <c r="D79" s="104"/>
      <c r="E79" s="118"/>
      <c r="F79" s="229" t="str">
        <f>IF(AND(D79="○",E80=""),G79,IF(D79="○",G79,IF(D79="×",0.001,IF(D79="NA",0,"未記入"))))</f>
        <v>未記入</v>
      </c>
      <c r="G79" s="253">
        <f>IF(D79="NA",0,H79)</f>
        <v>3</v>
      </c>
      <c r="H79" s="44">
        <v>3</v>
      </c>
      <c r="I79" s="28"/>
      <c r="J79" s="28"/>
      <c r="K79" s="28"/>
      <c r="L79" s="253"/>
      <c r="N79" s="14"/>
      <c r="O79" s="14"/>
    </row>
    <row r="80" spans="1:15" s="6" customFormat="1" ht="18" customHeight="1">
      <c r="A80" s="68" t="s">
        <v>320</v>
      </c>
      <c r="B80" s="73" t="s">
        <v>284</v>
      </c>
      <c r="C80" s="49" t="s">
        <v>734</v>
      </c>
      <c r="D80" s="104"/>
      <c r="E80" s="68"/>
      <c r="F80" s="229" t="str">
        <f>IF(AND(D80="○",E81=""),G80,IF(D80="○",G80,IF(D80="×",0.001,IF(D80="NA",0,"未記入"))))</f>
        <v>未記入</v>
      </c>
      <c r="G80" s="253">
        <f>IF(D80="NA",0,H80)</f>
        <v>3</v>
      </c>
      <c r="H80" s="31">
        <v>3</v>
      </c>
      <c r="I80" s="28"/>
      <c r="J80" s="28"/>
      <c r="K80" s="28"/>
      <c r="L80" s="253"/>
      <c r="N80" s="14"/>
      <c r="O80" s="14"/>
    </row>
    <row r="81" spans="1:15" s="6" customFormat="1" ht="18" customHeight="1">
      <c r="A81" s="68" t="s">
        <v>11</v>
      </c>
      <c r="B81" s="73" t="s">
        <v>285</v>
      </c>
      <c r="C81" s="49" t="s">
        <v>920</v>
      </c>
      <c r="D81" s="104"/>
      <c r="E81" s="103"/>
      <c r="F81" s="229" t="str">
        <f>IF(AND(D81="○",E81=""),G81-1,IF(D81="○",G81,IF(D81="×",0.001,IF(D81="NA",0,"未記入"))))</f>
        <v>未記入</v>
      </c>
      <c r="G81" s="253">
        <f>IF(D81="NA",0,H81)</f>
        <v>2</v>
      </c>
      <c r="H81" s="27">
        <v>2</v>
      </c>
      <c r="I81" s="28"/>
      <c r="J81" s="28"/>
      <c r="K81" s="28"/>
      <c r="L81" s="253"/>
      <c r="N81" s="14"/>
      <c r="O81" s="14"/>
    </row>
    <row r="82" spans="1:15" ht="18" customHeight="1">
      <c r="A82" s="244"/>
      <c r="B82" s="112" t="s">
        <v>286</v>
      </c>
      <c r="C82" s="113"/>
      <c r="D82" s="245"/>
      <c r="E82" s="244"/>
      <c r="F82" s="248">
        <f>IF(SUM(G83:G91)=0,0,SUM(F83:F91)/SUM(G83:G91)*100)</f>
        <v>0</v>
      </c>
      <c r="G82" s="254" t="s">
        <v>208</v>
      </c>
      <c r="H82" s="254">
        <v>1</v>
      </c>
      <c r="I82" s="255"/>
      <c r="J82" s="255">
        <f>IF(F82=0,0,H82)</f>
        <v>0</v>
      </c>
    </row>
    <row r="83" spans="1:15" ht="18" customHeight="1">
      <c r="A83" s="51" t="s">
        <v>195</v>
      </c>
      <c r="B83" s="52">
        <v>4.0999999999999996</v>
      </c>
      <c r="C83" s="49" t="s">
        <v>43</v>
      </c>
      <c r="D83" s="166"/>
      <c r="E83" s="68"/>
      <c r="F83" s="236" t="str">
        <f>IF($D$83="NA","NA",IF(AND(D83="○",E83=""),G83,IF(D83="○",G83,IF(D83="×",0.001,IF(D83="NA",0,"未記入")))))</f>
        <v>未記入</v>
      </c>
      <c r="G83" s="253">
        <f>IF(D83="NA",0,H83)</f>
        <v>1</v>
      </c>
      <c r="H83" s="31">
        <v>1</v>
      </c>
    </row>
    <row r="84" spans="1:15" ht="18" customHeight="1">
      <c r="A84" s="51" t="s">
        <v>320</v>
      </c>
      <c r="B84" s="52" t="s">
        <v>287</v>
      </c>
      <c r="C84" s="53" t="s">
        <v>49</v>
      </c>
      <c r="D84" s="117"/>
      <c r="E84" s="103"/>
      <c r="F84" s="232" t="str">
        <f>IF($D$83="NA","NA",IF(AND(D84="○",E84=""),G84-1,IF(D84="○",G84,IF(D84="×",0.001,IF(D84="NA",0,"未記入")))))</f>
        <v>未記入</v>
      </c>
      <c r="G84" s="253">
        <f t="shared" ref="G84:G91" si="11">IF(OR($D$83="NA",D84="NA"),0,H84)</f>
        <v>3</v>
      </c>
      <c r="H84" s="31">
        <v>3</v>
      </c>
    </row>
    <row r="85" spans="1:15" ht="18" customHeight="1">
      <c r="A85" s="51" t="s">
        <v>320</v>
      </c>
      <c r="B85" s="52" t="s">
        <v>288</v>
      </c>
      <c r="C85" s="53" t="s">
        <v>132</v>
      </c>
      <c r="D85" s="117"/>
      <c r="E85" s="103"/>
      <c r="F85" s="232" t="str">
        <f t="shared" ref="F85:F91" si="12">IF($D$83="NA","NA",IF(AND(D85="○",E85=""),G85-1,IF(D85="○",G85,IF(D85="×",0.001,IF(D85="NA",0,"未記入")))))</f>
        <v>未記入</v>
      </c>
      <c r="G85" s="253">
        <f t="shared" si="11"/>
        <v>3</v>
      </c>
      <c r="H85" s="31">
        <v>3</v>
      </c>
    </row>
    <row r="86" spans="1:15" ht="18" customHeight="1">
      <c r="A86" s="51" t="s">
        <v>320</v>
      </c>
      <c r="B86" s="52" t="s">
        <v>289</v>
      </c>
      <c r="C86" s="53" t="s">
        <v>515</v>
      </c>
      <c r="D86" s="117"/>
      <c r="E86" s="103"/>
      <c r="F86" s="232" t="str">
        <f t="shared" si="12"/>
        <v>未記入</v>
      </c>
      <c r="G86" s="253">
        <f t="shared" si="11"/>
        <v>3</v>
      </c>
      <c r="H86" s="31">
        <v>3</v>
      </c>
    </row>
    <row r="87" spans="1:15" ht="18" customHeight="1">
      <c r="A87" s="51" t="s">
        <v>452</v>
      </c>
      <c r="B87" s="52" t="s">
        <v>290</v>
      </c>
      <c r="C87" s="53" t="s">
        <v>516</v>
      </c>
      <c r="D87" s="117"/>
      <c r="E87" s="103"/>
      <c r="F87" s="232" t="str">
        <f t="shared" si="12"/>
        <v>未記入</v>
      </c>
      <c r="G87" s="253">
        <f t="shared" si="11"/>
        <v>2</v>
      </c>
      <c r="H87" s="31">
        <v>2</v>
      </c>
    </row>
    <row r="88" spans="1:15" ht="18" customHeight="1">
      <c r="A88" s="51" t="s">
        <v>195</v>
      </c>
      <c r="B88" s="52" t="s">
        <v>291</v>
      </c>
      <c r="C88" s="53" t="s">
        <v>192</v>
      </c>
      <c r="D88" s="117"/>
      <c r="E88" s="103"/>
      <c r="F88" s="232" t="str">
        <f t="shared" si="12"/>
        <v>未記入</v>
      </c>
      <c r="G88" s="253">
        <f t="shared" si="11"/>
        <v>2</v>
      </c>
      <c r="H88" s="31">
        <v>2</v>
      </c>
    </row>
    <row r="89" spans="1:15" ht="18" customHeight="1">
      <c r="A89" s="51" t="s">
        <v>195</v>
      </c>
      <c r="B89" s="52" t="s">
        <v>292</v>
      </c>
      <c r="C89" s="53" t="s">
        <v>193</v>
      </c>
      <c r="D89" s="117"/>
      <c r="E89" s="103"/>
      <c r="F89" s="232" t="str">
        <f t="shared" si="12"/>
        <v>未記入</v>
      </c>
      <c r="G89" s="253">
        <f t="shared" si="11"/>
        <v>3</v>
      </c>
      <c r="H89" s="31">
        <v>3</v>
      </c>
      <c r="L89" s="256" t="s">
        <v>874</v>
      </c>
    </row>
    <row r="90" spans="1:15" ht="18" customHeight="1">
      <c r="A90" s="51" t="s">
        <v>195</v>
      </c>
      <c r="B90" s="52" t="s">
        <v>293</v>
      </c>
      <c r="C90" s="53" t="s">
        <v>194</v>
      </c>
      <c r="D90" s="117"/>
      <c r="E90" s="103"/>
      <c r="F90" s="232" t="str">
        <f t="shared" si="12"/>
        <v>未記入</v>
      </c>
      <c r="G90" s="253">
        <f t="shared" si="11"/>
        <v>3</v>
      </c>
      <c r="H90" s="31">
        <v>3</v>
      </c>
    </row>
    <row r="91" spans="1:15" ht="18" customHeight="1">
      <c r="A91" s="51" t="s">
        <v>195</v>
      </c>
      <c r="B91" s="52" t="s">
        <v>294</v>
      </c>
      <c r="C91" s="53" t="s">
        <v>133</v>
      </c>
      <c r="D91" s="104"/>
      <c r="E91" s="103"/>
      <c r="F91" s="229" t="str">
        <f t="shared" si="12"/>
        <v>未記入</v>
      </c>
      <c r="G91" s="253">
        <f t="shared" si="11"/>
        <v>2</v>
      </c>
      <c r="H91" s="31">
        <v>2</v>
      </c>
    </row>
    <row r="92" spans="1:15" ht="18" customHeight="1">
      <c r="A92" s="51"/>
      <c r="B92" s="52"/>
      <c r="C92" s="53"/>
      <c r="D92" s="50"/>
      <c r="E92" s="68"/>
      <c r="F92" s="249"/>
      <c r="G92" s="253"/>
      <c r="H92" s="36"/>
    </row>
    <row r="93" spans="1:15" ht="18" customHeight="1">
      <c r="A93" s="244"/>
      <c r="B93" s="112" t="s">
        <v>777</v>
      </c>
      <c r="C93" s="113"/>
      <c r="D93" s="123"/>
      <c r="E93" s="244"/>
      <c r="F93" s="248">
        <f>IF(SUM(K94:K136)=0,0,SUM(F94+F109+F122+F126)/SUM(K94:K136))</f>
        <v>0</v>
      </c>
      <c r="G93" s="254" t="s">
        <v>208</v>
      </c>
      <c r="H93" s="254">
        <v>1</v>
      </c>
      <c r="I93" s="255"/>
      <c r="J93" s="255">
        <f>IF(F93=0,0,H93)</f>
        <v>0</v>
      </c>
    </row>
    <row r="94" spans="1:15" ht="18" customHeight="1">
      <c r="A94" s="51"/>
      <c r="B94" s="65" t="s">
        <v>738</v>
      </c>
      <c r="C94" s="61"/>
      <c r="D94" s="80"/>
      <c r="E94" s="64"/>
      <c r="F94" s="233">
        <f>IF(SUM(G95:G107)=0,0,SUM(F95:F107)/SUM(G95:G107)*100)</f>
        <v>0</v>
      </c>
      <c r="G94" s="33" t="s">
        <v>207</v>
      </c>
      <c r="H94" s="33">
        <v>1</v>
      </c>
      <c r="I94" s="34"/>
      <c r="J94" s="34"/>
      <c r="K94" s="34">
        <f>IF(F94=0,0,H94)</f>
        <v>0</v>
      </c>
    </row>
    <row r="95" spans="1:15" ht="18" customHeight="1">
      <c r="A95" s="51"/>
      <c r="B95" s="52" t="s">
        <v>156</v>
      </c>
      <c r="C95" s="49" t="s">
        <v>233</v>
      </c>
      <c r="D95" s="166"/>
      <c r="E95" s="51"/>
      <c r="F95" s="236" t="str">
        <f>IF($D$95="NA","NA",IF(AND(D95="○",E95=""),G95,IF(D95="○",G95,IF(D95="×",0.001,IF(D95="NA",0,"未記入")))))</f>
        <v>未記入</v>
      </c>
      <c r="G95" s="253">
        <f>IF(D95="NA",0,H95)</f>
        <v>1</v>
      </c>
      <c r="H95" s="27">
        <v>1</v>
      </c>
      <c r="I95" s="28"/>
      <c r="J95" s="28"/>
      <c r="K95" s="28"/>
    </row>
    <row r="96" spans="1:15" ht="18" customHeight="1">
      <c r="A96" s="51" t="s">
        <v>195</v>
      </c>
      <c r="B96" s="52" t="s">
        <v>157</v>
      </c>
      <c r="C96" s="53" t="s">
        <v>155</v>
      </c>
      <c r="D96" s="117"/>
      <c r="E96" s="103"/>
      <c r="F96" s="232" t="str">
        <f>IF($D$95="NA","NA",IF(AND(D96="○",E96=""),G96-1,IF(D96="○",G96,IF(D96="×",0.001,IF(D96="NA",0,"未記入")))))</f>
        <v>未記入</v>
      </c>
      <c r="G96" s="257">
        <f t="shared" ref="G96:G108" si="13">IF(OR($D$95="NA",D96="NA"),0,H96)</f>
        <v>2</v>
      </c>
      <c r="H96" s="31">
        <v>2</v>
      </c>
    </row>
    <row r="97" spans="1:12" ht="18" customHeight="1">
      <c r="A97" s="51" t="s">
        <v>195</v>
      </c>
      <c r="B97" s="52" t="s">
        <v>158</v>
      </c>
      <c r="C97" s="53" t="s">
        <v>146</v>
      </c>
      <c r="D97" s="117"/>
      <c r="E97" s="103"/>
      <c r="F97" s="232" t="str">
        <f t="shared" ref="F97:F108" si="14">IF($D$95="NA","NA",IF(AND(D97="○",E97=""),G97-1,IF(D97="○",G97,IF(D97="×",0.001,IF(D97="NA",0,"未記入")))))</f>
        <v>未記入</v>
      </c>
      <c r="G97" s="257">
        <f t="shared" si="13"/>
        <v>2</v>
      </c>
      <c r="H97" s="31">
        <v>2</v>
      </c>
    </row>
    <row r="98" spans="1:12" ht="18" customHeight="1">
      <c r="A98" s="51"/>
      <c r="B98" s="52" t="s">
        <v>159</v>
      </c>
      <c r="C98" s="53" t="s">
        <v>147</v>
      </c>
      <c r="D98" s="104"/>
      <c r="E98" s="103"/>
      <c r="F98" s="229" t="str">
        <f t="shared" si="14"/>
        <v>未記入</v>
      </c>
      <c r="G98" s="257">
        <f t="shared" si="13"/>
        <v>2</v>
      </c>
      <c r="H98" s="31">
        <v>2</v>
      </c>
    </row>
    <row r="99" spans="1:12" ht="18" customHeight="1">
      <c r="A99" s="51" t="s">
        <v>195</v>
      </c>
      <c r="B99" s="52" t="s">
        <v>160</v>
      </c>
      <c r="C99" s="53" t="s">
        <v>148</v>
      </c>
      <c r="D99" s="104"/>
      <c r="E99" s="103"/>
      <c r="F99" s="229" t="str">
        <f t="shared" si="14"/>
        <v>未記入</v>
      </c>
      <c r="G99" s="257">
        <f t="shared" si="13"/>
        <v>2</v>
      </c>
      <c r="H99" s="31">
        <v>2</v>
      </c>
    </row>
    <row r="100" spans="1:12" ht="18" customHeight="1">
      <c r="A100" s="51" t="s">
        <v>195</v>
      </c>
      <c r="B100" s="52" t="s">
        <v>161</v>
      </c>
      <c r="C100" s="53" t="s">
        <v>149</v>
      </c>
      <c r="D100" s="117"/>
      <c r="E100" s="103"/>
      <c r="F100" s="232" t="str">
        <f t="shared" si="14"/>
        <v>未記入</v>
      </c>
      <c r="G100" s="257">
        <f t="shared" si="13"/>
        <v>2</v>
      </c>
      <c r="H100" s="31">
        <v>2</v>
      </c>
    </row>
    <row r="101" spans="1:12" ht="18" customHeight="1">
      <c r="A101" s="51" t="s">
        <v>195</v>
      </c>
      <c r="B101" s="52" t="s">
        <v>162</v>
      </c>
      <c r="C101" s="53" t="s">
        <v>150</v>
      </c>
      <c r="D101" s="104"/>
      <c r="E101" s="103"/>
      <c r="F101" s="229" t="str">
        <f t="shared" si="14"/>
        <v>未記入</v>
      </c>
      <c r="G101" s="257">
        <f t="shared" si="13"/>
        <v>2</v>
      </c>
      <c r="H101" s="31">
        <v>2</v>
      </c>
      <c r="L101" s="27" t="s">
        <v>487</v>
      </c>
    </row>
    <row r="102" spans="1:12" ht="18" customHeight="1">
      <c r="A102" s="51" t="s">
        <v>195</v>
      </c>
      <c r="B102" s="52" t="s">
        <v>163</v>
      </c>
      <c r="C102" s="53" t="s">
        <v>151</v>
      </c>
      <c r="D102" s="104"/>
      <c r="E102" s="103"/>
      <c r="F102" s="229" t="str">
        <f t="shared" si="14"/>
        <v>未記入</v>
      </c>
      <c r="G102" s="257">
        <f t="shared" si="13"/>
        <v>2</v>
      </c>
      <c r="H102" s="31">
        <v>2</v>
      </c>
    </row>
    <row r="103" spans="1:12" ht="18" customHeight="1">
      <c r="A103" s="51"/>
      <c r="B103" s="52" t="s">
        <v>164</v>
      </c>
      <c r="C103" s="53" t="s">
        <v>152</v>
      </c>
      <c r="D103" s="104"/>
      <c r="E103" s="103"/>
      <c r="F103" s="229" t="str">
        <f t="shared" si="14"/>
        <v>未記入</v>
      </c>
      <c r="G103" s="257">
        <f t="shared" si="13"/>
        <v>2</v>
      </c>
      <c r="H103" s="31">
        <v>2</v>
      </c>
    </row>
    <row r="104" spans="1:12" ht="18" customHeight="1">
      <c r="A104" s="51"/>
      <c r="B104" s="52" t="s">
        <v>165</v>
      </c>
      <c r="C104" s="53" t="s">
        <v>199</v>
      </c>
      <c r="D104" s="117"/>
      <c r="E104" s="103"/>
      <c r="F104" s="232" t="str">
        <f t="shared" si="14"/>
        <v>未記入</v>
      </c>
      <c r="G104" s="257">
        <f t="shared" si="13"/>
        <v>2</v>
      </c>
      <c r="H104" s="31">
        <v>2</v>
      </c>
    </row>
    <row r="105" spans="1:12" ht="18" customHeight="1">
      <c r="A105" s="51" t="s">
        <v>195</v>
      </c>
      <c r="B105" s="52" t="s">
        <v>166</v>
      </c>
      <c r="C105" s="53" t="s">
        <v>129</v>
      </c>
      <c r="D105" s="117"/>
      <c r="E105" s="103"/>
      <c r="F105" s="232" t="str">
        <f t="shared" si="14"/>
        <v>未記入</v>
      </c>
      <c r="G105" s="257">
        <f t="shared" si="13"/>
        <v>2</v>
      </c>
      <c r="H105" s="31">
        <v>2</v>
      </c>
      <c r="L105" s="258"/>
    </row>
    <row r="106" spans="1:12" ht="18" customHeight="1">
      <c r="A106" s="51" t="s">
        <v>195</v>
      </c>
      <c r="B106" s="52" t="s">
        <v>167</v>
      </c>
      <c r="C106" s="53" t="s">
        <v>130</v>
      </c>
      <c r="D106" s="117"/>
      <c r="E106" s="103"/>
      <c r="F106" s="232" t="str">
        <f t="shared" si="14"/>
        <v>未記入</v>
      </c>
      <c r="G106" s="257">
        <f t="shared" si="13"/>
        <v>3</v>
      </c>
      <c r="H106" s="31">
        <v>3</v>
      </c>
    </row>
    <row r="107" spans="1:12" ht="18" customHeight="1">
      <c r="A107" s="51" t="s">
        <v>195</v>
      </c>
      <c r="B107" s="52" t="s">
        <v>168</v>
      </c>
      <c r="C107" s="53" t="s">
        <v>153</v>
      </c>
      <c r="D107" s="117"/>
      <c r="E107" s="103"/>
      <c r="F107" s="232" t="str">
        <f t="shared" si="14"/>
        <v>未記入</v>
      </c>
      <c r="G107" s="257">
        <f t="shared" si="13"/>
        <v>2</v>
      </c>
      <c r="H107" s="31">
        <v>2</v>
      </c>
    </row>
    <row r="108" spans="1:12" ht="18" customHeight="1">
      <c r="A108" s="51" t="s">
        <v>195</v>
      </c>
      <c r="B108" s="52" t="s">
        <v>169</v>
      </c>
      <c r="C108" s="53" t="s">
        <v>154</v>
      </c>
      <c r="D108" s="104"/>
      <c r="E108" s="103"/>
      <c r="F108" s="229" t="str">
        <f t="shared" si="14"/>
        <v>未記入</v>
      </c>
      <c r="G108" s="257">
        <f t="shared" si="13"/>
        <v>2</v>
      </c>
      <c r="H108" s="31">
        <v>2</v>
      </c>
    </row>
    <row r="109" spans="1:12" ht="18" customHeight="1">
      <c r="A109" s="51"/>
      <c r="B109" s="65" t="s">
        <v>170</v>
      </c>
      <c r="C109" s="61"/>
      <c r="D109" s="80"/>
      <c r="E109" s="64"/>
      <c r="F109" s="233">
        <f>IF(SUM(G110:G121)=0,0,SUM(F110:F121)/SUM(G110:G121)*100)</f>
        <v>0</v>
      </c>
      <c r="G109" s="33" t="s">
        <v>207</v>
      </c>
      <c r="H109" s="33">
        <v>1</v>
      </c>
      <c r="I109" s="34"/>
      <c r="J109" s="34"/>
      <c r="K109" s="34">
        <f>IF(F109=0,0,H109)</f>
        <v>0</v>
      </c>
    </row>
    <row r="110" spans="1:12" ht="18" customHeight="1">
      <c r="A110" s="51"/>
      <c r="B110" s="52" t="s">
        <v>171</v>
      </c>
      <c r="C110" s="49" t="s">
        <v>131</v>
      </c>
      <c r="D110" s="166"/>
      <c r="E110" s="51"/>
      <c r="F110" s="236" t="str">
        <f>IF($D$110="NA","NA",IF(AND(D110="○",E110=""),G110,IF(D110="○",G110,IF(D110="×",0.001,IF(D110="NA",0,"未記入")))))</f>
        <v>未記入</v>
      </c>
      <c r="G110" s="27">
        <f>IF(D110="NA",0,H110)</f>
        <v>1</v>
      </c>
      <c r="H110" s="27">
        <v>1</v>
      </c>
    </row>
    <row r="111" spans="1:12" ht="18" customHeight="1">
      <c r="A111" s="51" t="s">
        <v>195</v>
      </c>
      <c r="B111" s="52" t="s">
        <v>174</v>
      </c>
      <c r="C111" s="53" t="s">
        <v>172</v>
      </c>
      <c r="D111" s="117"/>
      <c r="E111" s="103"/>
      <c r="F111" s="232" t="str">
        <f>IF($D$110="NA","NA",IF(AND(D111="○",E111=""),G111-1,IF(D111="○",G111,IF(D111="×",0.001,IF(D111="NA",0,"未記入")))))</f>
        <v>未記入</v>
      </c>
      <c r="G111" s="257">
        <f t="shared" ref="G111:G121" si="15">IF(OR($D$110="NA",D111="NA"),0,H111)</f>
        <v>3</v>
      </c>
      <c r="H111" s="31">
        <v>3</v>
      </c>
    </row>
    <row r="112" spans="1:12" ht="18" customHeight="1">
      <c r="A112" s="51"/>
      <c r="B112" s="52" t="s">
        <v>175</v>
      </c>
      <c r="C112" s="53" t="s">
        <v>739</v>
      </c>
      <c r="D112" s="117"/>
      <c r="E112" s="68"/>
      <c r="F112" s="232" t="str">
        <f>IF($D$110="NA","NA",IF(AND(D112="○",E112=""),G112,IF(D112="○",G112,IF(D112="×",0.001,IF(D112="NA",0,"未記入")))))</f>
        <v>未記入</v>
      </c>
      <c r="G112" s="27">
        <f>IF(D112="NA",0,H112)</f>
        <v>1</v>
      </c>
      <c r="H112" s="27">
        <v>1</v>
      </c>
    </row>
    <row r="113" spans="1:17" ht="18" customHeight="1">
      <c r="A113" s="51" t="s">
        <v>195</v>
      </c>
      <c r="B113" s="52" t="s">
        <v>747</v>
      </c>
      <c r="C113" s="53" t="s">
        <v>741</v>
      </c>
      <c r="D113" s="117"/>
      <c r="E113" s="103"/>
      <c r="F113" s="232" t="str">
        <f>IF($D$110="NA","NA",IF($D$112="×",0,IF(AND(D113="○",E113=""),G113-1,IF(D113="○",G113,IF(D113="×",0.001,IF(D113="NA",0,"未記入"))))))</f>
        <v>未記入</v>
      </c>
      <c r="G113" s="257">
        <f t="shared" si="15"/>
        <v>3</v>
      </c>
      <c r="H113" s="31">
        <v>3</v>
      </c>
      <c r="L113" s="27" t="s">
        <v>754</v>
      </c>
    </row>
    <row r="114" spans="1:17" ht="18" customHeight="1">
      <c r="A114" s="51"/>
      <c r="B114" s="52" t="s">
        <v>748</v>
      </c>
      <c r="C114" s="53" t="s">
        <v>740</v>
      </c>
      <c r="D114" s="117"/>
      <c r="E114" s="103"/>
      <c r="F114" s="232" t="str">
        <f t="shared" ref="F114:F119" si="16">IF($D$110="NA","NA",IF($D$112="×",0,IF(AND(D114="○",E114=""),G114-1,IF(D114="○",G114,IF(D114="×",0.001,IF(D114="NA",0,"未記入"))))))</f>
        <v>未記入</v>
      </c>
      <c r="G114" s="257">
        <f t="shared" si="15"/>
        <v>3</v>
      </c>
      <c r="H114" s="31">
        <v>3</v>
      </c>
      <c r="L114" s="27" t="s">
        <v>754</v>
      </c>
    </row>
    <row r="115" spans="1:17" ht="18" customHeight="1">
      <c r="A115" s="51"/>
      <c r="B115" s="52" t="s">
        <v>749</v>
      </c>
      <c r="C115" s="53" t="s">
        <v>742</v>
      </c>
      <c r="D115" s="117"/>
      <c r="E115" s="103"/>
      <c r="F115" s="232" t="str">
        <f t="shared" si="16"/>
        <v>未記入</v>
      </c>
      <c r="G115" s="257">
        <f t="shared" si="15"/>
        <v>3</v>
      </c>
      <c r="H115" s="31">
        <v>3</v>
      </c>
      <c r="L115" s="27" t="s">
        <v>754</v>
      </c>
    </row>
    <row r="116" spans="1:17" ht="18" customHeight="1">
      <c r="A116" s="51"/>
      <c r="B116" s="52" t="s">
        <v>750</v>
      </c>
      <c r="C116" s="53" t="s">
        <v>743</v>
      </c>
      <c r="D116" s="117"/>
      <c r="E116" s="103"/>
      <c r="F116" s="232" t="str">
        <f t="shared" si="16"/>
        <v>未記入</v>
      </c>
      <c r="G116" s="257">
        <f t="shared" si="15"/>
        <v>3</v>
      </c>
      <c r="H116" s="31">
        <v>3</v>
      </c>
      <c r="L116" s="27" t="s">
        <v>754</v>
      </c>
    </row>
    <row r="117" spans="1:17" ht="18" customHeight="1">
      <c r="A117" s="51" t="s">
        <v>195</v>
      </c>
      <c r="B117" s="52" t="s">
        <v>751</v>
      </c>
      <c r="C117" s="53" t="s">
        <v>744</v>
      </c>
      <c r="D117" s="117"/>
      <c r="E117" s="103"/>
      <c r="F117" s="232" t="str">
        <f t="shared" si="16"/>
        <v>未記入</v>
      </c>
      <c r="G117" s="257">
        <f t="shared" si="15"/>
        <v>3</v>
      </c>
      <c r="H117" s="31">
        <v>3</v>
      </c>
      <c r="L117" s="27" t="s">
        <v>754</v>
      </c>
    </row>
    <row r="118" spans="1:17" ht="18" customHeight="1">
      <c r="A118" s="51"/>
      <c r="B118" s="52" t="s">
        <v>752</v>
      </c>
      <c r="C118" s="95" t="s">
        <v>745</v>
      </c>
      <c r="D118" s="117"/>
      <c r="E118" s="103"/>
      <c r="F118" s="232" t="str">
        <f t="shared" si="16"/>
        <v>未記入</v>
      </c>
      <c r="G118" s="257">
        <f t="shared" si="15"/>
        <v>3</v>
      </c>
      <c r="H118" s="31">
        <v>3</v>
      </c>
      <c r="L118" s="27" t="s">
        <v>754</v>
      </c>
    </row>
    <row r="119" spans="1:17" ht="18" customHeight="1">
      <c r="A119" s="51" t="s">
        <v>195</v>
      </c>
      <c r="B119" s="52" t="s">
        <v>753</v>
      </c>
      <c r="C119" s="53" t="s">
        <v>746</v>
      </c>
      <c r="D119" s="117"/>
      <c r="E119" s="103"/>
      <c r="F119" s="232" t="str">
        <f t="shared" si="16"/>
        <v>未記入</v>
      </c>
      <c r="G119" s="257">
        <f t="shared" si="15"/>
        <v>3</v>
      </c>
      <c r="H119" s="31">
        <v>3</v>
      </c>
      <c r="L119" s="27" t="s">
        <v>754</v>
      </c>
    </row>
    <row r="120" spans="1:17" ht="18" customHeight="1">
      <c r="A120" s="51" t="s">
        <v>195</v>
      </c>
      <c r="B120" s="52" t="s">
        <v>182</v>
      </c>
      <c r="C120" s="53" t="s">
        <v>173</v>
      </c>
      <c r="D120" s="117"/>
      <c r="E120" s="103"/>
      <c r="F120" s="232" t="str">
        <f t="shared" ref="F120:F121" si="17">IF($D$110="NA","NA",IF(AND(D120="○",E120=""),G120-1,IF(D120="○",G120,IF(D120="×",0.001,IF(D120="NA",0,"未記入")))))</f>
        <v>未記入</v>
      </c>
      <c r="G120" s="257">
        <f t="shared" si="15"/>
        <v>3</v>
      </c>
      <c r="H120" s="31">
        <v>3</v>
      </c>
    </row>
    <row r="121" spans="1:17" ht="18" customHeight="1">
      <c r="A121" s="51" t="s">
        <v>195</v>
      </c>
      <c r="B121" s="52" t="s">
        <v>183</v>
      </c>
      <c r="C121" s="53" t="s">
        <v>760</v>
      </c>
      <c r="D121" s="166"/>
      <c r="E121" s="103"/>
      <c r="F121" s="236" t="str">
        <f t="shared" si="17"/>
        <v>未記入</v>
      </c>
      <c r="G121" s="257">
        <f t="shared" si="15"/>
        <v>3</v>
      </c>
      <c r="H121" s="31">
        <v>3</v>
      </c>
      <c r="Q121" s="6"/>
    </row>
    <row r="122" spans="1:17" ht="18" customHeight="1">
      <c r="A122" s="51"/>
      <c r="B122" s="65" t="s">
        <v>755</v>
      </c>
      <c r="C122" s="96"/>
      <c r="D122" s="63"/>
      <c r="E122" s="64"/>
      <c r="F122" s="233">
        <f>IF(SUM(G123:G125)=0,0,SUM(F123:F125)/SUM(G123:G125)*100)</f>
        <v>0</v>
      </c>
      <c r="G122" s="33" t="s">
        <v>207</v>
      </c>
      <c r="H122" s="33">
        <v>1</v>
      </c>
      <c r="I122" s="34"/>
      <c r="J122" s="34"/>
      <c r="K122" s="34">
        <f>IF(F122=0,0,H122)</f>
        <v>0</v>
      </c>
    </row>
    <row r="123" spans="1:17" ht="18" customHeight="1">
      <c r="A123" s="51" t="s">
        <v>8</v>
      </c>
      <c r="B123" s="81" t="s">
        <v>296</v>
      </c>
      <c r="C123" s="49" t="s">
        <v>756</v>
      </c>
      <c r="D123" s="166"/>
      <c r="E123" s="51"/>
      <c r="F123" s="236" t="str">
        <f>IF($D$123="NA","NA",IF(AND(D123="○",E123=""),G123,IF(D123="○",G123,IF(D123="×",0.001,IF(D123="NA",0,"未記入")))))</f>
        <v>未記入</v>
      </c>
      <c r="G123" s="27">
        <f>IF(D123="NA",0,H123)</f>
        <v>1</v>
      </c>
      <c r="H123" s="27">
        <v>1</v>
      </c>
      <c r="L123" s="27" t="s">
        <v>757</v>
      </c>
    </row>
    <row r="124" spans="1:17" ht="18" customHeight="1">
      <c r="A124" s="51" t="s">
        <v>8</v>
      </c>
      <c r="B124" s="81" t="s">
        <v>478</v>
      </c>
      <c r="C124" s="95" t="s">
        <v>758</v>
      </c>
      <c r="D124" s="117"/>
      <c r="E124" s="103"/>
      <c r="F124" s="232" t="str">
        <f>IF($D$123="NA","NA",IF(AND(D124="○",E124=""),G124-1,IF(D124="○",G124,IF(D124="×",0.001,IF(D124="NA",0,"未記入")))))</f>
        <v>未記入</v>
      </c>
      <c r="G124" s="257">
        <f>IF(OR($D$123="NA",D124="NA"),0,H124)</f>
        <v>3</v>
      </c>
      <c r="H124" s="31">
        <v>3</v>
      </c>
    </row>
    <row r="125" spans="1:17" ht="18" customHeight="1">
      <c r="A125" s="51" t="s">
        <v>8</v>
      </c>
      <c r="B125" s="81" t="s">
        <v>440</v>
      </c>
      <c r="C125" s="95" t="s">
        <v>759</v>
      </c>
      <c r="D125" s="104"/>
      <c r="E125" s="103"/>
      <c r="F125" s="229" t="str">
        <f>IF($D$123="NA","NA",IF(AND(D125="○",E125=""),G125-1,IF(D125="○",G125,IF(D125="×",0.001,IF(D125="NA",0,"未記入")))))</f>
        <v>未記入</v>
      </c>
      <c r="G125" s="257">
        <f>IF(OR($D$123="NA",D125="NA"),0,H125)</f>
        <v>3</v>
      </c>
      <c r="H125" s="31">
        <v>3</v>
      </c>
      <c r="L125" s="27" t="s">
        <v>757</v>
      </c>
    </row>
    <row r="126" spans="1:17" ht="18" customHeight="1">
      <c r="A126" s="51"/>
      <c r="B126" s="65" t="s">
        <v>479</v>
      </c>
      <c r="C126" s="61"/>
      <c r="D126" s="63"/>
      <c r="E126" s="64"/>
      <c r="F126" s="233">
        <f>IF(SUM(G127:G136)=0,0,SUM(F127:F136)/SUM(G127:G136)*100)</f>
        <v>0</v>
      </c>
      <c r="G126" s="33" t="s">
        <v>207</v>
      </c>
      <c r="H126" s="33">
        <v>1</v>
      </c>
      <c r="I126" s="34"/>
      <c r="J126" s="34"/>
      <c r="K126" s="34">
        <f>IF(F126=0,0,H126)</f>
        <v>0</v>
      </c>
    </row>
    <row r="127" spans="1:17" ht="18" customHeight="1">
      <c r="A127" s="51"/>
      <c r="B127" s="52" t="s">
        <v>297</v>
      </c>
      <c r="C127" s="49" t="s">
        <v>480</v>
      </c>
      <c r="D127" s="166"/>
      <c r="E127" s="51"/>
      <c r="F127" s="236" t="str">
        <f>IF($D$127="NA","NA",IF(AND(D127="○",E127=""),G127,IF(D127="○",G127,IF(D127="×",0.001,IF(D127="NA",0,"未記入")))))</f>
        <v>未記入</v>
      </c>
      <c r="G127" s="27">
        <f>IF($D$127="NA",0,H127)</f>
        <v>1</v>
      </c>
      <c r="H127" s="27">
        <v>1</v>
      </c>
    </row>
    <row r="128" spans="1:17" ht="18" customHeight="1">
      <c r="A128" s="51" t="s">
        <v>764</v>
      </c>
      <c r="B128" s="52" t="s">
        <v>770</v>
      </c>
      <c r="C128" s="53" t="s">
        <v>761</v>
      </c>
      <c r="D128" s="117"/>
      <c r="E128" s="103"/>
      <c r="F128" s="232" t="str">
        <f>IF($D$127="NA","NA",IF(AND(D128="○",E128=""),G128-1,IF(D128="○",G128,IF(D128="×",0.001,IF(D128="NA",0,"未記入")))))</f>
        <v>未記入</v>
      </c>
      <c r="G128" s="257">
        <f>IF(OR($D$127="NA",D128="NA"),0,H128)</f>
        <v>3</v>
      </c>
      <c r="H128" s="27">
        <v>3</v>
      </c>
      <c r="L128" s="27" t="s">
        <v>767</v>
      </c>
    </row>
    <row r="129" spans="1:15" ht="18" customHeight="1">
      <c r="A129" s="51" t="s">
        <v>765</v>
      </c>
      <c r="B129" s="52" t="s">
        <v>186</v>
      </c>
      <c r="C129" s="53" t="s">
        <v>762</v>
      </c>
      <c r="D129" s="166"/>
      <c r="E129" s="103"/>
      <c r="F129" s="236" t="str">
        <f t="shared" ref="F129:F136" si="18">IF($D$127="NA","NA",IF(AND(D129="○",E129=""),G129-1,IF(D129="○",G129,IF(D129="×",0.001,IF(D129="NA",0,"未記入")))))</f>
        <v>未記入</v>
      </c>
      <c r="G129" s="257">
        <f t="shared" ref="G129:G134" si="19">IF(OR($D$127="NA",D129="NA"),0,H129)</f>
        <v>3</v>
      </c>
      <c r="H129" s="27">
        <v>3</v>
      </c>
      <c r="L129" s="27" t="s">
        <v>767</v>
      </c>
    </row>
    <row r="130" spans="1:15" ht="18" customHeight="1">
      <c r="A130" s="51" t="s">
        <v>765</v>
      </c>
      <c r="B130" s="52" t="s">
        <v>187</v>
      </c>
      <c r="C130" s="53" t="s">
        <v>763</v>
      </c>
      <c r="D130" s="166"/>
      <c r="E130" s="103"/>
      <c r="F130" s="236" t="str">
        <f t="shared" si="18"/>
        <v>未記入</v>
      </c>
      <c r="G130" s="257">
        <f t="shared" si="19"/>
        <v>3</v>
      </c>
      <c r="H130" s="27">
        <v>3</v>
      </c>
      <c r="L130" s="27" t="s">
        <v>767</v>
      </c>
    </row>
    <row r="131" spans="1:15" ht="18" customHeight="1">
      <c r="A131" s="51"/>
      <c r="B131" s="52" t="s">
        <v>771</v>
      </c>
      <c r="C131" s="106" t="s">
        <v>766</v>
      </c>
      <c r="D131" s="166"/>
      <c r="E131" s="103"/>
      <c r="F131" s="236" t="str">
        <f t="shared" si="18"/>
        <v>未記入</v>
      </c>
      <c r="G131" s="257">
        <f t="shared" si="19"/>
        <v>3</v>
      </c>
      <c r="H131" s="27">
        <v>3</v>
      </c>
      <c r="L131" s="27" t="s">
        <v>767</v>
      </c>
    </row>
    <row r="132" spans="1:15" ht="18" customHeight="1">
      <c r="A132" s="51"/>
      <c r="B132" s="52" t="s">
        <v>772</v>
      </c>
      <c r="C132" s="106" t="s">
        <v>768</v>
      </c>
      <c r="D132" s="166"/>
      <c r="E132" s="103"/>
      <c r="F132" s="236" t="str">
        <f t="shared" si="18"/>
        <v>未記入</v>
      </c>
      <c r="G132" s="257">
        <f t="shared" si="19"/>
        <v>3</v>
      </c>
      <c r="H132" s="27">
        <v>3</v>
      </c>
      <c r="L132" s="27" t="s">
        <v>767</v>
      </c>
    </row>
    <row r="133" spans="1:15" ht="18" customHeight="1">
      <c r="A133" s="51"/>
      <c r="B133" s="52" t="s">
        <v>773</v>
      </c>
      <c r="C133" s="106" t="s">
        <v>769</v>
      </c>
      <c r="D133" s="166"/>
      <c r="E133" s="103"/>
      <c r="F133" s="236" t="str">
        <f t="shared" si="18"/>
        <v>未記入</v>
      </c>
      <c r="G133" s="257">
        <f t="shared" si="19"/>
        <v>3</v>
      </c>
      <c r="H133" s="27">
        <v>3</v>
      </c>
      <c r="L133" s="27" t="s">
        <v>767</v>
      </c>
    </row>
    <row r="134" spans="1:15" ht="18" customHeight="1">
      <c r="A134" s="51" t="s">
        <v>195</v>
      </c>
      <c r="B134" s="52" t="s">
        <v>774</v>
      </c>
      <c r="C134" s="53" t="s">
        <v>481</v>
      </c>
      <c r="D134" s="166"/>
      <c r="E134" s="103"/>
      <c r="F134" s="236" t="str">
        <f t="shared" si="18"/>
        <v>未記入</v>
      </c>
      <c r="G134" s="257">
        <f t="shared" si="19"/>
        <v>3</v>
      </c>
      <c r="H134" s="27">
        <v>3</v>
      </c>
    </row>
    <row r="135" spans="1:15" ht="18" customHeight="1">
      <c r="A135" s="51" t="s">
        <v>195</v>
      </c>
      <c r="B135" s="52" t="s">
        <v>775</v>
      </c>
      <c r="C135" s="53" t="s">
        <v>482</v>
      </c>
      <c r="D135" s="117"/>
      <c r="E135" s="103"/>
      <c r="F135" s="232" t="str">
        <f t="shared" si="18"/>
        <v>未記入</v>
      </c>
      <c r="G135" s="257">
        <f>IF(OR($D$127="NA",D135="NA"),0,H135)</f>
        <v>3</v>
      </c>
      <c r="H135" s="27">
        <v>3</v>
      </c>
    </row>
    <row r="136" spans="1:15" s="209" customFormat="1" ht="18" customHeight="1" thickBot="1">
      <c r="A136" s="226"/>
      <c r="B136" s="214" t="s">
        <v>776</v>
      </c>
      <c r="C136" s="215" t="s">
        <v>483</v>
      </c>
      <c r="D136" s="216"/>
      <c r="E136" s="217"/>
      <c r="F136" s="250" t="str">
        <f t="shared" si="18"/>
        <v>未記入</v>
      </c>
      <c r="G136" s="259">
        <f>IF(OR($D$127="NA",D136="NA"),0,H136)</f>
        <v>3</v>
      </c>
      <c r="H136" s="219">
        <v>3</v>
      </c>
      <c r="I136" s="219"/>
      <c r="J136" s="219"/>
      <c r="K136" s="219"/>
      <c r="L136" s="219"/>
      <c r="N136" s="212"/>
      <c r="O136" s="212"/>
    </row>
    <row r="137" spans="1:15" ht="18" thickTop="1">
      <c r="C137" s="18"/>
    </row>
  </sheetData>
  <sheetProtection sheet="1" objects="1" scenarios="1"/>
  <mergeCells count="14">
    <mergeCell ref="L5:L7"/>
    <mergeCell ref="I6:I7"/>
    <mergeCell ref="J6:J7"/>
    <mergeCell ref="K6:K7"/>
    <mergeCell ref="I5:K5"/>
    <mergeCell ref="G5:G7"/>
    <mergeCell ref="H5:H7"/>
    <mergeCell ref="A1:F1"/>
    <mergeCell ref="A2:F2"/>
    <mergeCell ref="A5:A7"/>
    <mergeCell ref="B5:B7"/>
    <mergeCell ref="C5:C7"/>
    <mergeCell ref="E5:E7"/>
    <mergeCell ref="F5:F7"/>
  </mergeCells>
  <phoneticPr fontId="2"/>
  <conditionalFormatting sqref="F78 F60 F32 F35 F41 F47 F52 F58 F71 F82 F109 F93:F94 F19 F8:F9">
    <cfRule type="cellIs" dxfId="35" priority="28" stopIfTrue="1" operator="equal">
      <formula>0</formula>
    </cfRule>
  </conditionalFormatting>
  <conditionalFormatting sqref="G19:H19 G32:H121 G8:H9 G1:H4 G126:H65540">
    <cfRule type="containsText" dxfId="34" priority="25" stopIfTrue="1" operator="containsText" text="1">
      <formula>NOT(ISERROR(SEARCH("1",G1)))</formula>
    </cfRule>
    <cfRule type="containsText" priority="26" stopIfTrue="1" operator="containsText" text="2">
      <formula>NOT(ISERROR(SEARCH("2",G1)))</formula>
    </cfRule>
    <cfRule type="containsText" dxfId="33" priority="27" stopIfTrue="1" operator="containsText" text="3">
      <formula>NOT(ISERROR(SEARCH("3",G1)))</formula>
    </cfRule>
  </conditionalFormatting>
  <conditionalFormatting sqref="G8:H22 G1:H4 G24:H25 G27:H121 G126:H65540">
    <cfRule type="containsText" dxfId="32" priority="24" stopIfTrue="1" operator="containsText" text="3">
      <formula>NOT(ISERROR(SEARCH("3",G1)))</formula>
    </cfRule>
  </conditionalFormatting>
  <conditionalFormatting sqref="G122:H122">
    <cfRule type="containsText" dxfId="31" priority="20" stopIfTrue="1" operator="containsText" text="1">
      <formula>NOT(ISERROR(SEARCH("1",G122)))</formula>
    </cfRule>
    <cfRule type="containsText" priority="21" stopIfTrue="1" operator="containsText" text="2">
      <formula>NOT(ISERROR(SEARCH("2",G122)))</formula>
    </cfRule>
    <cfRule type="containsText" dxfId="30" priority="22" stopIfTrue="1" operator="containsText" text="3">
      <formula>NOT(ISERROR(SEARCH("3",G122)))</formula>
    </cfRule>
  </conditionalFormatting>
  <conditionalFormatting sqref="G122:H122">
    <cfRule type="containsText" dxfId="29" priority="19" stopIfTrue="1" operator="containsText" text="3">
      <formula>NOT(ISERROR(SEARCH("3",G122)))</formula>
    </cfRule>
  </conditionalFormatting>
  <conditionalFormatting sqref="G123:H123">
    <cfRule type="containsText" dxfId="28" priority="16" stopIfTrue="1" operator="containsText" text="1">
      <formula>NOT(ISERROR(SEARCH("1",G123)))</formula>
    </cfRule>
    <cfRule type="containsText" priority="17" stopIfTrue="1" operator="containsText" text="2">
      <formula>NOT(ISERROR(SEARCH("2",G123)))</formula>
    </cfRule>
    <cfRule type="containsText" dxfId="27" priority="18" stopIfTrue="1" operator="containsText" text="3">
      <formula>NOT(ISERROR(SEARCH("3",G123)))</formula>
    </cfRule>
  </conditionalFormatting>
  <conditionalFormatting sqref="G123:H123">
    <cfRule type="containsText" dxfId="26" priority="15" stopIfTrue="1" operator="containsText" text="3">
      <formula>NOT(ISERROR(SEARCH("3",G123)))</formula>
    </cfRule>
  </conditionalFormatting>
  <conditionalFormatting sqref="H124:H125">
    <cfRule type="containsText" dxfId="25" priority="12" stopIfTrue="1" operator="containsText" text="1">
      <formula>NOT(ISERROR(SEARCH("1",H124)))</formula>
    </cfRule>
    <cfRule type="containsText" priority="13" stopIfTrue="1" operator="containsText" text="2">
      <formula>NOT(ISERROR(SEARCH("2",H124)))</formula>
    </cfRule>
    <cfRule type="containsText" dxfId="24" priority="14" stopIfTrue="1" operator="containsText" text="3">
      <formula>NOT(ISERROR(SEARCH("3",H124)))</formula>
    </cfRule>
  </conditionalFormatting>
  <conditionalFormatting sqref="H124:H125">
    <cfRule type="containsText" dxfId="23" priority="11" stopIfTrue="1" operator="containsText" text="3">
      <formula>NOT(ISERROR(SEARCH("3",H124)))</formula>
    </cfRule>
  </conditionalFormatting>
  <conditionalFormatting sqref="F122">
    <cfRule type="cellIs" dxfId="22" priority="10" stopIfTrue="1" operator="equal">
      <formula>0</formula>
    </cfRule>
  </conditionalFormatting>
  <conditionalFormatting sqref="F126">
    <cfRule type="cellIs" dxfId="21" priority="9" stopIfTrue="1" operator="equal">
      <formula>0</formula>
    </cfRule>
  </conditionalFormatting>
  <conditionalFormatting sqref="G124:G125">
    <cfRule type="containsText" dxfId="20" priority="6" stopIfTrue="1" operator="containsText" text="1">
      <formula>NOT(ISERROR(SEARCH("1",G124)))</formula>
    </cfRule>
    <cfRule type="containsText" priority="7" stopIfTrue="1" operator="containsText" text="2">
      <formula>NOT(ISERROR(SEARCH("2",G124)))</formula>
    </cfRule>
    <cfRule type="containsText" dxfId="19" priority="8" stopIfTrue="1" operator="containsText" text="3">
      <formula>NOT(ISERROR(SEARCH("3",G124)))</formula>
    </cfRule>
  </conditionalFormatting>
  <conditionalFormatting sqref="G124:G125">
    <cfRule type="containsText" dxfId="18" priority="5" stopIfTrue="1" operator="containsText" text="3">
      <formula>NOT(ISERROR(SEARCH("3",G124)))</formula>
    </cfRule>
  </conditionalFormatting>
  <conditionalFormatting sqref="G5:H7">
    <cfRule type="containsText" dxfId="17" priority="3" stopIfTrue="1" operator="containsText" text="2">
      <formula>NOT(ISERROR(SEARCH("2",G5)))</formula>
    </cfRule>
    <cfRule type="containsText" dxfId="16" priority="4" stopIfTrue="1" operator="containsText" text="3">
      <formula>NOT(ISERROR(SEARCH("3",G5)))</formula>
    </cfRule>
  </conditionalFormatting>
  <conditionalFormatting sqref="G23:H23">
    <cfRule type="containsText" dxfId="15" priority="2" stopIfTrue="1" operator="containsText" text="3">
      <formula>NOT(ISERROR(SEARCH("3",G23)))</formula>
    </cfRule>
  </conditionalFormatting>
  <conditionalFormatting sqref="G26:H26">
    <cfRule type="containsText" dxfId="14" priority="1" stopIfTrue="1" operator="containsText" text="3">
      <formula>NOT(ISERROR(SEARCH("3",G26)))</formula>
    </cfRule>
  </conditionalFormatting>
  <dataValidations xWindow="988" yWindow="511" count="84">
    <dataValidation type="list" allowBlank="1" showInputMessage="1" showErrorMessage="1" sqref="N91:N92 N137:N313">
      <formula1>$A$8:$A$10</formula1>
    </dataValidation>
    <dataValidation type="list" allowBlank="1" showInputMessage="1" showErrorMessage="1" sqref="O91:O92 O137:O309">
      <formula1>$H$10:$H$12</formula1>
    </dataValidation>
    <dataValidation allowBlank="1" showInputMessage="1" showErrorMessage="1" prompt="臨床検査システム、医用画像ファイリングシステム等、特定の装置もしくはシステムにより記録が作成される場合" sqref="A28 A15:A16"/>
    <dataValidation allowBlank="1" showInputMessage="1" showErrorMessage="1" prompt="記録の確定ルールは、作成責任者の氏名等の識別情報（または装置の識別情報）、信頼できる時間源を用いた作成日時が記録に含まれること" sqref="A30"/>
    <dataValidation allowBlank="1" showInputMessage="1" showErrorMessage="1" prompt="一旦確定した診療録等を更新した場合、更新履歴を保存し、必要に応じて更新前と更新後の内容を照らし合せることができること" sqref="A33"/>
    <dataValidation allowBlank="1" showInputMessage="1" showErrorMessage="1" prompt="同じ診療録等に対して更新が複数回行われた場合にも、更新の順序性が識別できるように参照できること" sqref="A34"/>
    <dataValidation allowBlank="1" showInputMessage="1" showErrorMessage="1" prompt="具体的にどの医療に関する業務等に適用するか、また誰が誰を代行してよいかを運用管理規程で定めること" sqref="A37"/>
    <dataValidation allowBlank="1" showInputMessage="1" showErrorMessage="1" prompt="代行操作が行われた場合には、誰の代行が誰によっていつ行われたかの管理情報が、その代行操作の都度記録されること" sqref="A38"/>
    <dataValidation allowBlank="1" showInputMessage="1" showErrorMessage="1" prompt="代行入力操作により記録された診療録等は、できるだけ速やかに作成責任者による「確定操作（承認）」が行われること。確認を行わずに確定操作を行ってはならない。" sqref="A39"/>
    <dataValidation allowBlank="1" showInputMessage="1" showErrorMessage="1" prompt="一定時間後に記録が自動確定するような運用の場合は、作成責任者を特定する明確なルールを策定し運用管理規程に明記すること。(この項は4.4版で削除された）" sqref="A40"/>
    <dataValidation allowBlank="1" showInputMessage="1" showErrorMessage="1" prompt="システムがどのような機器、ソフトウェアで構成され、どのような場面、用途で利用されるのかが明らかにされており、システムの仕様が明確に定義されていること" sqref="A42"/>
    <dataValidation allowBlank="1" showInputMessage="1" showErrorMessage="1" prompt="機器、ソフトウェアの改訂履歴、その導入の際に実際に行われた作業の妥当性を検証するためのプロセスが規程されていること" sqref="A43"/>
    <dataValidation allowBlank="1" showInputMessage="1" showErrorMessage="1" prompt="医療機関等の内部に保存する場合の最低限のガイドラインに加え、次の事項が必要となる" sqref="A83"/>
    <dataValidation allowBlank="1" showInputMessage="1" showErrorMessage="1" prompt="診療録等のオンライン外部保存を受託する機関と委託する医療機関等が、お互いに通信目的とする正当な相手かどうかを認識するための相互認証機能が必要である" sqref="A84"/>
    <dataValidation allowBlank="1" showInputMessage="1" showErrorMessage="1" prompt="ネットワークの転送途中で診療録等が改ざんされていないことを保証できること。なお、可逆的な情報の圧縮・回復ならびにセキュリティ確保のためのタグ付けや暗号化・平文化等は改ざんにはあたらない" sqref="A85"/>
    <dataValidation allowBlank="1" showInputMessage="1" showErrorMessage="1" prompt="保守目的等のどうしても必要な場合を除き行えないように、適切に管理されたリモートログインのみに制限する機能を設けなければならない" sqref="A86"/>
    <dataValidation allowBlank="1" showInputMessage="1" showErrorMessage="1" prompt="紙管理された情報を含め、各種媒体に分散管理された情報であっても、患者毎の情報の全ての所在が日常的に管理されていること" sqref="A48"/>
    <dataValidation allowBlank="1" showInputMessage="1" showErrorMessage="1" prompt="システムの一系統に障害が発生した場合でも、通常の診療等に差し支えない範囲で診療録等を見読可能とするために、システムの冗長化や代替え的な見読手段を用意すること→参照サーバ等による対応が規定されている" sqref="A53"/>
    <dataValidation allowBlank="1" showInputMessage="1" showErrorMessage="1" prompt="緊急に必要になることが予測される診療録等は、内部に保存するか、外部に保存しても複製または同等の内容を医療機関等の内部に保持すること" sqref="A87"/>
    <dataValidation allowBlank="1" showInputMessage="1" showErrorMessage="1" prompt="システムが停止した場合でも、バックアップサーバと汎用的なブラウザ等を用いて、日常診療に必要な最低限の診療録等を見読することができること" sqref="A54"/>
    <dataValidation allowBlank="1" showInputMessage="1" showErrorMessage="1" prompt="システムが停止した場合でも、見読目的に該当する患者の一連の診療録等を汎用のブラウザ等で見読ができるように、見読性を確保した形式で外部ファイルへ出力することができること" sqref="A55"/>
    <dataValidation allowBlank="1" showInputMessage="1" showErrorMessage="1" prompt="大規模火災等の災害対策として、遠隔地に電子保存記録をバックアップし、そのバックアップデータと汎用的なブラウザ等を用いて、日常診療に必要な最低限の診療録等を見読することができること" sqref="A56"/>
    <dataValidation allowBlank="1" showInputMessage="1" showErrorMessage="1" prompt="緊急に必要になるとまではいえない情報についても、ネットワークや外部保存を受託する機関の障害等に対応できるような措置を行っておくこと" sqref="A88"/>
    <dataValidation allowBlank="1" showInputMessage="1" showErrorMessage="1" prompt="いわゆるコンピュータウイルスを含む不適切なソフトウェアによる情報の破壊・混同が起こらないように、システムで利用するソフトウェア、機器及び媒体の管理を行うこと。" sqref="A59"/>
    <dataValidation allowBlank="1" showInputMessage="1" showErrorMessage="1" prompt="記録媒体及び記録機器の保管及び取扱いについては運用管理規程を作成し、適切な保管及び取扱いを行うように関係者に教育を行い、周知徹底すること" sqref="A61"/>
    <dataValidation allowBlank="1" showInputMessage="1" showErrorMessage="1" prompt="システムが情報を保存する場所（内部、可搬媒体）を明示し、その場所ごとの保存可能用量（サイズ、期間）、リスク、レスポンス、バックアップ頻度、バックアップ方法等を明示すること→作業手順" sqref="A63"/>
    <dataValidation allowBlank="1" showInputMessage="1" showErrorMessage="1" prompt="各保存場所における情報が破損した時に、バックアップされたデータを用いて破損前の状態に戻せること。→リストア手順があること" sqref="A67"/>
    <dataValidation allowBlank="1" showInputMessage="1" showErrorMessage="1" prompt="使用終了日が近づいた記録媒体または記録機器については、そのデータを新しい記録媒体または記録機器に複写すること" sqref="A75"/>
    <dataValidation allowBlank="1" showInputMessage="1" showErrorMessage="1" prompt="記録する媒体及び機器毎に、使用開始日、使用終了日を管理して、月に一回程度の頻度でチェックを行う" sqref="A74"/>
    <dataValidation allowBlank="1" showInputMessage="1" showErrorMessage="1" prompt="記録媒体の劣化防止に係る一連の運用の流れを運用管理規程にまとめて記載し、関係者に周知徹底すること" sqref="A76"/>
    <dataValidation allowBlank="1" showInputMessage="1" showErrorMessage="1" prompt="システム更新の際の移行を迅速に行えるように、診療録等のデータを標準形式が存在する項目に関しては標準形式で、標準形式が存在しない項目では変換が容易なデータ形式にて出力及び入力できる機能を備えること" sqref="A79"/>
    <dataValidation allowBlank="1" showInputMessage="1" showErrorMessage="1" prompt="マスタデータベースの変更の際に、過去の診療録等の情報に対する内容の変更が起こらない機能を備えていること" sqref="A80"/>
    <dataValidation allowBlank="1" showInputMessage="1" showErrorMessage="1" prompt="保存義務のある期間中に、データ形式や転送プロトコルがバージョンアップまたは変更されることが考えられる。その場合、外部保存を受託する機関は、以前のデータ形式や転送プロトコルを使用している医療機関等が存在する間は対応を維持しなくてはならない" sqref="A89"/>
    <dataValidation allowBlank="1" showInputMessage="1" showErrorMessage="1" prompt="ネットワークや外部保存を受託する機関の設備の条件を考慮し、回線や設備が劣化した際にはそれらを更新する等の対策をおこなうこと" sqref="A90"/>
    <dataValidation allowBlank="1" showInputMessage="1" showErrorMessage="1" prompt="記録媒体及び記録機器、サーバの保管は、許可された者しか入ることができない部屋に保管し、その部屋の入退室の履歴を残し、保管及び取扱いに関する作業履歴と関連付けて保存すること" sqref="A68"/>
    <dataValidation allowBlank="1" showInputMessage="1" showErrorMessage="1" prompt="診療録等のデータのバックアップを定期的に取得し、その内容に対して改ざん等による情報の破壊が行われていないことを検査する機能を備えること" sqref="A70"/>
    <dataValidation allowBlank="1" showInputMessage="1" showErrorMessage="1" prompt="診療録等の情報をハードディスク等の記録機器に保存する場合は、RAID-1もしくはRAID-6相当以上のディスク障害に対する対策を取ること" sqref="A77"/>
    <dataValidation type="list" allowBlank="1" showInputMessage="1" showErrorMessage="1" sqref="D92">
      <formula1>$G$1:$G$1</formula1>
    </dataValidation>
    <dataValidation type="list" allowBlank="1" showInputMessage="1" showErrorMessage="1" sqref="D126 D122">
      <formula1>$G$1:$G$2</formula1>
    </dataValidation>
    <dataValidation allowBlank="1" showInputMessage="1" showErrorMessage="1" prompt="機器、ソフトウェアの品質管理に関する作業内容を運用管理規程に盛り込み、従業者等への教育を実施すること" sqref="A44"/>
    <dataValidation allowBlank="1" showInputMessage="1" showErrorMessage="1" prompt="確定された記録が、故意による虚偽入力、書き換え、消去及び混同されることを運用も含めて防止でき、それらが検知された場合はバックアップ等を用いて原状回復できるようになっている（第３版）" sqref="A31"/>
    <dataValidation allowBlank="1" showInputMessage="1" showErrorMessage="1" prompt="システムが情報を保存する場所（内部、可搬媒体）を明示し、その場所ごとの保存可能用量（サイズ、期間）、リスク、レスポンス、バックアップ頻度、バックアップ方法等を明示すること。これらを運用管理規程としてまとめて、その運用を関係者全員に周知徹底すること" sqref="A64"/>
    <dataValidation allowBlank="1" showInputMessage="1" showErrorMessage="1" prompt="放射線フィルム等の高精細な情報に関しては日本医学放射線学会電子情報委員会が「デジタル画像の取り扱いに関するガイドライン2.0版 （平成18年4月）」を公表しており、参考にされたい。なお、このガイドラインではマンモグラフィーは対象とされていないが、同委員会で検討される予定である" sqref="A99"/>
    <dataValidation allowBlank="1" showInputMessage="1" showErrorMessage="1" prompt="スキャナにより読み取った電子情報ともとの文書等から得られる情報との同一性を担保する情報作成管理者を配置すること" sqref="A105 A136"/>
    <dataValidation allowBlank="1" showInputMessage="1" showErrorMessage="1" prompt="スキャナで読み取った際は、作業責任者(実施者または管理者)が電子署名法に適合した電子署名・タイムスタンプ等を遅滞なく行い、責任を明確にすること。_x000d_なお、電子署名については「6.12 法令で定められた記名・押印を電子署名で行うことについて」を参照すること" sqref="A106"/>
    <dataValidation allowBlank="1" showInputMessage="1" showErrorMessage="1" prompt="一定期間とは改ざんの動機が生じないと考えられる1～2日程度以内の運用管理規程で定めた期間で、遅滞なくスキャンを行わなければならない。時間外診療等で機器の使用ができない等の止むを得ない事情がある場合は、スキャンが可能になった時点で遅滞なく行うこととする" sqref="A108"/>
    <dataValidation allowBlank="1" showInputMessage="1" showErrorMessage="1" prompt="電子化を行うにあたって事前に対象となる患者等に、スキャナ等で電子化を行い保存対象とすることを掲示等で周知し、異議の申し立てがあった場合はスキャナ等で電子化を行わないこと" sqref="A111:A112"/>
    <dataValidation allowBlank="1" showInputMessage="1" showErrorMessage="1" prompt="評価は大規模医療機関等にあっては外部の有識者を含む、公正性を確保した委員会等で行うこと（倫理委員会を用いることも可）" sqref="A113"/>
    <dataValidation allowBlank="1" showInputMessage="1" showErrorMessage="1" prompt="医療機関等の保有するスキャナ等で電子化を行う場合の監査をシステム監査技術者やCertified Information Systems Auditor（ISACA認定）等の適切な能力を持つ外部監査人によって行うこと" sqref="A120"/>
    <dataValidation allowBlank="1" showInputMessage="1" showErrorMessage="1" prompt="外部事業者に委託する場合は、9.1の要件を満たすことができる適切な事業者を選定する。適切な事業者とみなすためには、少なくともプライバシーマークを取得しており、過去に情報の安全管理や個人情報保護上の問題を起こしていない事業者であることを確認する必要がある。また実施に際してはシステム監査技術者やCertified Information Systems Auditor（ISACA認定）等の適切な能力を持つ外部監査人の監査を受けることを含めて、契約上に十分な安全管理を行うことを具体的に明記すること" sqref="A121"/>
    <dataValidation allowBlank="1" showInputMessage="1" showErrorMessage="1" prompt="医療に関する業務等に支障が生じることのないよう、スキャンによる情報量の低下を防ぎ、保存義務を満たす情報として必要な情報量を確保するため、光学解像度、センサ等の一定の規格・基準を満たすスキャナを用いること" sqref="A96"/>
    <dataValidation allowBlank="1" showInputMessage="1" showErrorMessage="1" prompt="スキャン等を行なう前に対象書類に他の書類が重なって貼り付けられていたり、スキャナ等が電子化可能な範囲外に情報が存在したりすることで、スキャンによる電子化で情報が欠落することがないことを確認すること" sqref="A97"/>
    <dataValidation allowBlank="1" showInputMessage="1" showErrorMessage="1" prompt="一般の書類をスキャンした画像情報は、汎用性が高く可視化するソフトウェアに困らない形式で保存すること" sqref="A101"/>
    <dataValidation allowBlank="1" showInputMessage="1" showErrorMessage="1" prompt="管理者は、運用管理規程を定めて、スキャナによる読み取り作業が、適正な手続で確実に実施される措置を講じること" sqref="A134"/>
    <dataValidation allowBlank="1" showInputMessage="1" showErrorMessage="1" prompt="緊急に閲覧が必要になったときに迅速に対応できるよう、保存している紙媒体等の検索性も必要に応じて維持すること" sqref="A135"/>
    <dataValidation allowBlank="1" showInputMessage="1" showErrorMessage="1" prompt="非可逆的な圧縮は画像の精度を低下させるために、非可逆圧縮を行う場合は医療に関する業務等に支障がない精度であること" sqref="A102"/>
    <dataValidation allowBlank="1" showInputMessage="1" showErrorMessage="1" prompt="心電図等の波形情報やポラロイド撮影した情報等、さまざまな対象が考えられるが、医療に関する業務等に差し支えない精度が必要であり、その点に十分配慮すること" sqref="A100"/>
    <dataValidation allowBlank="1" showInputMessage="1" showErrorMessage="1" prompt="情報作成管理者は、上記運用管理規程に基づき、スキャナによる読み取り作業が、適正な手続で確実に実施される措置を講じること" sqref="A107"/>
    <dataValidation allowBlank="1" showInputMessage="1" showErrorMessage="1" prompt="システムの移行時のデータベースの不整合、機器・媒体の互換性不備に備えたシステム変更・移行時の業務計画の作成規約" sqref="A81"/>
    <dataValidation allowBlank="1" showInputMessage="1" showErrorMessage="1" prompt="回線や設備を新たなものに更新した場合、旧来のシステムに対応した機器が入手困難となり、記録された情報を読み出すことに支障が生じるおそれがある。従って､外部保存を受託する機関は、回線や設備の選定の際は将来の互換性を確保するとともに、システム更新の際には旧来のシステムに対応し､安全なデータ保存を保証できるような互換性のある回線や設備に移行すること" sqref="A91"/>
    <dataValidation allowBlank="1" showInputMessage="1" showErrorMessage="1" prompt="システムへの全ての入力操作について、対象情報ごとに入力者の職種や所属等の必要な区分に基づいた権限管理（アクセスコントロール）を定めること" sqref="A12"/>
    <dataValidation allowBlank="1" showInputMessage="1" showErrorMessage="1" prompt="システムへの入力操作については、権限のある利用者以外による作成、追記、変更を防止すること" sqref="A13"/>
    <dataValidation allowBlank="1" showInputMessage="1" showErrorMessage="1" prompt="業務アプリケーションが稼動可能な端末を管理し、権限を持たない者からのアクセスを防止すること" sqref="A14"/>
    <dataValidation allowBlank="1" showInputMessage="1" showErrorMessage="1" prompt="診療録等の作成・保存を行おうとする場合、システムは確定された情報が登録できる仕組みを備えること" sqref="A21"/>
    <dataValidation allowBlank="1" showInputMessage="1" showErrorMessage="1" prompt="1.診療録等の作成・保存を行おうとする場合、システムは確定された情報を登録できる仕組みを備えること。その際、入力者及び確定者の氏名等の識別情報、信頼できる時刻源を用いた作成日時が含まれること。（第5.0版）" sqref="A22"/>
    <dataValidation allowBlank="1" showInputMessage="1" showErrorMessage="1" prompt="装置の管理責任者や操作者が運営管理規程で明文化され、装置の管理責任者、操作者以外の機器の操作が運用上防止されていること_x000d_" sqref="A17"/>
    <dataValidation allowBlank="1" showInputMessage="1" showErrorMessage="1" prompt="当該装置による記録は、いつ・誰が行ったかがシステム機能と運用の組み合わせにより明確になっていること" sqref="A18"/>
    <dataValidation allowBlank="1" showInputMessage="1" showErrorMessage="1" prompt="「記録の確定」を行うに当あたり、作成責任者による内容の十分な確認が実施できるようにすること。補足：確認画面がある等" sqref="A24"/>
    <dataValidation type="list" allowBlank="1" showInputMessage="1" showErrorMessage="1" sqref="D37:D40 D61:D70 D96:D97 D84:D90 D100 D16:D18 D11:D14 D29:D31 D128 D53:D56 D48:D51 D42 D33:D34 D134:D136 D111:D120 D104:D107 D124 D21:D25">
      <formula1>"○,×"</formula1>
    </dataValidation>
    <dataValidation type="list" allowBlank="1" showInputMessage="1" showErrorMessage="1" sqref="D10 D28 D20 D121 D36 D83 D95 D110 D15 D123 D127 D129:D133">
      <formula1>"○,NA"</formula1>
    </dataValidation>
    <dataValidation type="list" allowBlank="1" showInputMessage="1" showErrorMessage="1" sqref="D98:D99 D43:D45 D108 D101:D103 D26:D27 D59 D72:D77 D79:D81 D91 D125">
      <formula1>"○,×,NA"</formula1>
    </dataValidation>
    <dataValidation allowBlank="1" showInputMessage="1" showErrorMessage="1" prompt="実施記録の作成と記録項目（次項の監査に耐えうる記録を作成すること。）" sqref="A117"/>
    <dataValidation allowBlank="1" showInputMessage="1" showErrorMessage="1" prompt="スキャン等で電子化を行ってから紙やフィルムの破棄までの期間、及び破棄の方法" sqref="A119"/>
    <dataValidation allowBlank="1" showInputMessage="1" showErrorMessage="1" prompt="紙の調剤済み処方箋(薬剤師法第28条第2項に基づき調剤録への記入が不要とされた場合の調剤済み処方箋を含む)の電子化とは、紙の処方箋に記名押印又または署名を行い調剤済みとしたものを電子化することをいう。（4.4版）" sqref="A123"/>
    <dataValidation allowBlank="1" showInputMessage="1" showErrorMessage="1" prompt="9.1 の対策に加えて、以下の対策を実施すること。1. 調剤済み処方箋の電子化のタイミングにより、9.2 または9.3 の対策を実施すること。（4.2版）" sqref="A124"/>
    <dataValidation allowBlank="1" showInputMessage="1" showErrorMessage="1" prompt="2. 電子化した調剤済み処方箋を修正する場合、「元の」電子化した調剤済み処方箋を電子的に修正し、「修正後の」電子化した調剤済み処方箋に対して薬剤師の電子署名が必須となる。電子的に修正する際には「元の」電子化した調剤済み処方箋の電子署名の検証が正しく行われる形で修正すること。（4.2版）" sqref="A125"/>
    <dataValidation allowBlank="1" showInputMessage="1" showErrorMessage="1" prompt="確定された記録が、故意による虚偽入力、書き換え、消去及び混同されることの防止対策を講じておくこと、また及び原状回復のための手順を検討しておくこと。" sqref="A25"/>
    <dataValidation allowBlank="1" showInputMessage="1" showErrorMessage="1" prompt="一定時間後に記録が自動確定するような運用の場合は、作成責任者を特定する明確なルールを策定し運用管理規程に明記すること。_x000a_" sqref="A26"/>
    <dataValidation allowBlank="1" showInputMessage="1" showErrorMessage="1" prompt="記録媒体が劣化する以前に情報を新たな記録媒体又または記録機器に複写すること。" sqref="A72"/>
    <dataValidation allowBlank="1" showInputMessage="1" showErrorMessage="1" prompt="医療に関する業務等に支障が生じることのないよう、スキャンによる情報量の低下を防ぐため、光学解像度、センサ等の一定の規格・基準を満たすスキャナを用いること。" sqref="A128"/>
    <dataValidation allowBlank="1" showInputMessage="1" showErrorMessage="1" prompt="診療情報提供書等の紙媒体の場合、診療等の用途に差し支えない精度でスキャンすること。これは紙媒体が別途保存されるものの、電子化情報に比べてアクセスの容易さは低下することは避けられず、場合によっては外部に保存されるかもしれない。従って、運用の利便性のためとはいえ、電子化情報は元の文書等の見読性を可能な限り保つことが求められるからである。" sqref="A129"/>
    <dataValidation allowBlank="1" showInputMessage="1" showErrorMessage="1" prompt="放射線フィルム等の高精細な情報に関しては日本医学放射線学会電子情報委員会が「デジタル画像の取り扱いに関するガイドライン3.0版(平成27年4月)」を公表しており、参考にされたい。" sqref="A130"/>
    <dataValidation allowBlank="1" showInputMessage="1" showErrorMessage="1" prompt="6.確定者が何らかの理由で確定操作ができない場合、例えば医療機関等の管理責任者が記録の確定を実施する等のルールを運用管理規程で定め、記録の確定の責任の所在を明確にすること。（第5.0版）_x000a_" sqref="A27"/>
    <dataValidation allowBlank="1" showInputMessage="1" showErrorMessage="1" prompt="「記録の確定」を行うに当あたり、内容の十分な確認が実施できるようにすること。補足：確認画面がある等" sqref="A23"/>
  </dataValidations>
  <pageMargins left="0.75000000000000011" right="0.75000000000000011" top="1" bottom="1" header="0.51" footer="0.51"/>
  <pageSetup paperSize="9" scale="54" orientation="portrait" verticalDpi="1200"/>
  <headerFooter>
    <oddHeader>&amp;R&amp;K000000MSG50-ABC_170607</oddHeader>
    <oddFooter>&amp;L&amp;"Century Gothic,標準"&amp;9&amp;K4D4D4DCopyright (c) iStream Inc., All Rights Reserved.</oddFooter>
  </headerFooter>
  <colBreaks count="1" manualBreakCount="1">
    <brk id="6"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view="pageLayout" zoomScale="75" zoomScaleNormal="60" zoomScalePageLayoutView="60" workbookViewId="0">
      <selection activeCell="J50" sqref="J50:J51"/>
    </sheetView>
  </sheetViews>
  <sheetFormatPr baseColWidth="12" defaultColWidth="8.83203125" defaultRowHeight="17" x14ac:dyDescent="0"/>
  <cols>
    <col min="1" max="1" width="9" style="23" customWidth="1"/>
    <col min="2" max="2" width="50" style="23" customWidth="1"/>
    <col min="3" max="3" width="5.1640625" style="24" customWidth="1"/>
    <col min="4" max="4" width="9.1640625" customWidth="1"/>
  </cols>
  <sheetData>
    <row r="1" spans="1:6">
      <c r="A1" s="264" t="str">
        <f>Ｂ．電子保存!A1</f>
        <v>医療情報システム安全管理ガイドライン準拠性チェックリスト
 CMIS50-B（電子保存）</v>
      </c>
      <c r="B1" s="264"/>
      <c r="C1" s="265"/>
      <c r="D1" s="38"/>
      <c r="E1" s="38"/>
      <c r="F1" s="38"/>
    </row>
    <row r="2" spans="1:6">
      <c r="A2" s="266"/>
      <c r="B2" s="266" t="str">
        <f>LEFT(Ｂ．電子保存!B8,17)</f>
        <v>１　真正性の確保について（7.1）</v>
      </c>
      <c r="C2" s="263" t="e">
        <f>IF(Ｂ．電子保存!F8=0,NA(),Ｂ．電子保存!F8)</f>
        <v>#N/A</v>
      </c>
    </row>
    <row r="3" spans="1:6">
      <c r="A3" s="266"/>
      <c r="B3" s="266" t="str">
        <f>LEFT(Ｂ．電子保存!B46,17)</f>
        <v>２　見読性の確保について（7.2）</v>
      </c>
      <c r="C3" s="263" t="e">
        <f>IF(Ｂ．電子保存!F46=0,NA(),Ｂ．電子保存!F46)</f>
        <v>#N/A</v>
      </c>
    </row>
    <row r="4" spans="1:6">
      <c r="A4" s="266"/>
      <c r="B4" s="266" t="str">
        <f>LEFT(Ｂ．電子保存!B57,17)</f>
        <v>３　保存性の確保について（7.3）</v>
      </c>
      <c r="C4" s="263" t="e">
        <f>IF(Ｂ．電子保存!F57=0,NA(),Ｂ．電子保存!F57)</f>
        <v>#N/A</v>
      </c>
    </row>
    <row r="5" spans="1:6">
      <c r="A5" s="266"/>
      <c r="B5" s="266" t="str">
        <f>LEFT(Ｂ．電子保存!B82,36)</f>
        <v>４　ネットワークを通じて医療機関等の外部に保存する場合(7.1～7.3）</v>
      </c>
      <c r="C5" s="263" t="e">
        <f>IF(Ｂ．電子保存!F82=0,NA(),Ｂ．電子保存!F82)</f>
        <v>#N/A</v>
      </c>
    </row>
    <row r="6" spans="1:6">
      <c r="A6" s="266"/>
      <c r="B6" s="266" t="str">
        <f>LEFT(Ｂ．電子保存!B93,34)</f>
        <v>５　診療録等をスキャナ等により電子化して保存する場合について（9.）</v>
      </c>
      <c r="C6" s="263" t="e">
        <f>IF(Ｂ．電子保存!F93=0,NA(),Ｂ．電子保存!F93)</f>
        <v>#N/A</v>
      </c>
    </row>
    <row r="18" spans="9:9">
      <c r="I18" s="185"/>
    </row>
    <row r="110" spans="6:6">
      <c r="F110">
        <f>IF(SUM(G111:G121)=0,0,SUM(F111:F121)/SUM(G111:G121)*100)</f>
        <v>0</v>
      </c>
    </row>
    <row r="117" spans="8:8">
      <c r="H117">
        <v>3</v>
      </c>
    </row>
    <row r="118" spans="8:8">
      <c r="H118">
        <v>3</v>
      </c>
    </row>
    <row r="119" spans="8:8">
      <c r="H119">
        <v>3</v>
      </c>
    </row>
    <row r="120" spans="8:8">
      <c r="H120">
        <v>3</v>
      </c>
    </row>
    <row r="134" spans="8:8">
      <c r="H134">
        <v>3</v>
      </c>
    </row>
    <row r="146" spans="8:8">
      <c r="H146">
        <v>2</v>
      </c>
    </row>
    <row r="173" spans="6:6">
      <c r="F173" s="97"/>
    </row>
    <row r="191" spans="8:8">
      <c r="H191">
        <v>3</v>
      </c>
    </row>
    <row r="192" spans="8:8">
      <c r="H192">
        <v>3</v>
      </c>
    </row>
    <row r="193" spans="6:8">
      <c r="H193">
        <v>3</v>
      </c>
    </row>
    <row r="194" spans="6:8">
      <c r="H194">
        <v>3</v>
      </c>
    </row>
    <row r="195" spans="6:8">
      <c r="H195">
        <v>3</v>
      </c>
    </row>
    <row r="196" spans="6:8">
      <c r="H196">
        <v>3</v>
      </c>
    </row>
    <row r="207" spans="6:8">
      <c r="F207" s="97"/>
    </row>
    <row r="208" spans="6:8">
      <c r="F208" s="97"/>
    </row>
    <row r="209" spans="6:6">
      <c r="F209" s="97"/>
    </row>
    <row r="210" spans="6:6">
      <c r="F210" s="97"/>
    </row>
    <row r="211" spans="6:6">
      <c r="F211" s="97"/>
    </row>
    <row r="212" spans="6:6">
      <c r="F212" s="97"/>
    </row>
    <row r="213" spans="6:6">
      <c r="F213" s="97"/>
    </row>
    <row r="214" spans="6:6">
      <c r="F214" s="97"/>
    </row>
  </sheetData>
  <sheetProtection password="8FFC" sheet="1" objects="1" scenarios="1"/>
  <phoneticPr fontId="2"/>
  <pageMargins left="0.75000000000000011" right="0.75000000000000011" top="1" bottom="1" header="0.51" footer="0.51"/>
  <pageSetup paperSize="9" scale="98" orientation="portrait" horizontalDpi="1200" verticalDpi="1200"/>
  <headerFooter>
    <oddHeader>&amp;R&amp;K000000MSG50-ABC_170607</oddHeader>
    <oddFooter>&amp;L&amp;"Century Gothic,標準"&amp;9&amp;K4D4D4DCopyright (c) iStream Inc., All Rights Reserved.</oddFooter>
  </headerFooter>
  <colBreaks count="1" manualBreakCount="1">
    <brk id="5" max="1048575" man="1"/>
  </colBreaks>
  <drawing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zoomScale="75" zoomScaleNormal="75" zoomScaleSheetLayoutView="100" zoomScalePageLayoutView="75" workbookViewId="0">
      <pane ySplit="7" topLeftCell="A40" activePane="bottomLeft" state="frozen"/>
      <selection pane="bottomLeft" activeCell="F91" sqref="F91"/>
    </sheetView>
  </sheetViews>
  <sheetFormatPr baseColWidth="12" defaultColWidth="9" defaultRowHeight="17" x14ac:dyDescent="0"/>
  <cols>
    <col min="1" max="1" width="4.6640625" style="2" customWidth="1"/>
    <col min="2" max="2" width="9.6640625" style="43" customWidth="1"/>
    <col min="3" max="3" width="82.6640625" style="2" customWidth="1"/>
    <col min="4" max="4" width="6.6640625" style="14" customWidth="1"/>
    <col min="5" max="5" width="38.6640625" style="2" customWidth="1"/>
    <col min="6" max="6" width="6.6640625" style="40" customWidth="1"/>
    <col min="7" max="8" width="5" style="4" hidden="1" customWidth="1"/>
    <col min="9" max="10" width="3.83203125" style="2" hidden="1" customWidth="1"/>
    <col min="11" max="11" width="4.1640625" style="2" hidden="1" customWidth="1"/>
    <col min="12" max="12" width="28" style="2" hidden="1" customWidth="1"/>
    <col min="13" max="13" width="6.33203125" style="2" customWidth="1"/>
    <col min="14" max="14" width="10.83203125" style="4" customWidth="1"/>
    <col min="15" max="15" width="18.5" style="4" customWidth="1"/>
    <col min="16" max="16" width="10.83203125" style="2" customWidth="1"/>
    <col min="17" max="18" width="9" style="3"/>
    <col min="19" max="16384" width="9" style="2"/>
  </cols>
  <sheetData>
    <row r="1" spans="1:18" ht="43" customHeight="1">
      <c r="A1" s="298" t="s">
        <v>871</v>
      </c>
      <c r="B1" s="299"/>
      <c r="C1" s="299"/>
      <c r="D1" s="299"/>
      <c r="E1" s="299"/>
      <c r="F1" s="300"/>
      <c r="G1" s="25"/>
      <c r="H1" s="5"/>
      <c r="I1" s="17"/>
    </row>
    <row r="2" spans="1:18" ht="19" thickBot="1">
      <c r="A2" s="301" t="s">
        <v>847</v>
      </c>
      <c r="B2" s="302"/>
      <c r="C2" s="302"/>
      <c r="D2" s="302"/>
      <c r="E2" s="302"/>
      <c r="F2" s="303"/>
      <c r="G2" s="25"/>
      <c r="H2" s="5"/>
    </row>
    <row r="3" spans="1:18" ht="18" customHeight="1">
      <c r="A3" s="10"/>
      <c r="B3" s="165" t="s">
        <v>869</v>
      </c>
      <c r="C3" s="4"/>
      <c r="D3" s="186"/>
      <c r="F3" s="187" t="s">
        <v>232</v>
      </c>
      <c r="L3" s="191"/>
    </row>
    <row r="4" spans="1:18" ht="18" customHeight="1">
      <c r="A4" s="10"/>
      <c r="B4" s="120" t="s">
        <v>680</v>
      </c>
      <c r="D4" s="14" t="s">
        <v>866</v>
      </c>
      <c r="E4" s="14"/>
      <c r="F4" s="261">
        <f>IF(SUM($J$8:$J$142)=0,0,($F$8+$F$23+$F$70+$F$106)/SUM($J$8:$J$142))</f>
        <v>0</v>
      </c>
      <c r="L4" s="191"/>
    </row>
    <row r="5" spans="1:18" s="4" customFormat="1" ht="18" customHeight="1">
      <c r="A5" s="274" t="s">
        <v>329</v>
      </c>
      <c r="B5" s="277" t="s">
        <v>323</v>
      </c>
      <c r="C5" s="280" t="s">
        <v>322</v>
      </c>
      <c r="D5" s="188" t="s">
        <v>863</v>
      </c>
      <c r="E5" s="289" t="s">
        <v>588</v>
      </c>
      <c r="F5" s="286" t="s">
        <v>134</v>
      </c>
      <c r="G5" s="269" t="s">
        <v>135</v>
      </c>
      <c r="H5" s="269" t="s">
        <v>136</v>
      </c>
      <c r="I5" s="270" t="s">
        <v>324</v>
      </c>
      <c r="J5" s="270"/>
      <c r="K5" s="270"/>
      <c r="L5" s="269" t="s">
        <v>137</v>
      </c>
      <c r="N5" s="191"/>
      <c r="Q5" s="7"/>
      <c r="R5" s="7"/>
    </row>
    <row r="6" spans="1:18" s="4" customFormat="1" ht="18" customHeight="1">
      <c r="A6" s="275"/>
      <c r="B6" s="278"/>
      <c r="C6" s="281"/>
      <c r="D6" s="189" t="s">
        <v>864</v>
      </c>
      <c r="E6" s="290"/>
      <c r="F6" s="287"/>
      <c r="G6" s="269"/>
      <c r="H6" s="269"/>
      <c r="I6" s="269" t="s">
        <v>325</v>
      </c>
      <c r="J6" s="269" t="s">
        <v>326</v>
      </c>
      <c r="K6" s="269" t="s">
        <v>327</v>
      </c>
      <c r="L6" s="269"/>
      <c r="Q6" s="184"/>
      <c r="R6" s="184"/>
    </row>
    <row r="7" spans="1:18" s="7" customFormat="1" ht="18" customHeight="1">
      <c r="A7" s="276"/>
      <c r="B7" s="279"/>
      <c r="C7" s="282"/>
      <c r="D7" s="190" t="s">
        <v>865</v>
      </c>
      <c r="E7" s="291"/>
      <c r="F7" s="288"/>
      <c r="G7" s="269"/>
      <c r="H7" s="269"/>
      <c r="I7" s="269"/>
      <c r="J7" s="269"/>
      <c r="K7" s="269"/>
      <c r="L7" s="269"/>
    </row>
    <row r="8" spans="1:18" s="10" customFormat="1" ht="18" customHeight="1">
      <c r="A8" s="170"/>
      <c r="B8" s="171" t="s">
        <v>785</v>
      </c>
      <c r="C8" s="172"/>
      <c r="D8" s="173"/>
      <c r="E8" s="173"/>
      <c r="F8" s="262">
        <f>IF(SUM(K9:K22)=0,0,(F9+F18)/SUM(K9:K22))</f>
        <v>0</v>
      </c>
      <c r="G8" s="174" t="s">
        <v>208</v>
      </c>
      <c r="H8" s="175">
        <v>1</v>
      </c>
      <c r="I8" s="176"/>
      <c r="J8" s="177">
        <f>IF(F8=0,0,H8)</f>
        <v>0</v>
      </c>
      <c r="K8" s="6"/>
      <c r="L8" s="4"/>
    </row>
    <row r="9" spans="1:18" s="10" customFormat="1" ht="18" customHeight="1">
      <c r="A9" s="142"/>
      <c r="B9" s="143" t="s">
        <v>786</v>
      </c>
      <c r="C9" s="144"/>
      <c r="D9" s="144"/>
      <c r="E9" s="144"/>
      <c r="F9" s="233">
        <f>IF(SUM(G10:G17)=0,0,SUM(F10:F17)/SUM(G10:G17)*100)</f>
        <v>0</v>
      </c>
      <c r="G9" s="20" t="s">
        <v>207</v>
      </c>
      <c r="H9" s="145">
        <v>1</v>
      </c>
      <c r="I9" s="146"/>
      <c r="J9" s="147"/>
      <c r="K9" s="15">
        <f>IF(F9=0,0,H9)</f>
        <v>0</v>
      </c>
      <c r="L9" s="4" t="s">
        <v>784</v>
      </c>
    </row>
    <row r="10" spans="1:18" s="10" customFormat="1" ht="18" customHeight="1">
      <c r="A10" s="59" t="s">
        <v>8</v>
      </c>
      <c r="B10" s="52" t="s">
        <v>789</v>
      </c>
      <c r="C10" s="82" t="s">
        <v>794</v>
      </c>
      <c r="D10" s="117"/>
      <c r="E10" s="84"/>
      <c r="F10" s="232" t="str">
        <f>IF($D$10="NA","NA",IF(AND(D10="○",E10=""),G10,IF(D10="○",G10,IF(D10="×",0.001,IF(D10="NA",0,"未記入")))))</f>
        <v>未記入</v>
      </c>
      <c r="G10" s="13">
        <f t="shared" ref="G10" si="0">IF(D10="NA",0,H10)</f>
        <v>1</v>
      </c>
      <c r="H10" s="4">
        <v>1</v>
      </c>
      <c r="L10" s="4" t="s">
        <v>784</v>
      </c>
    </row>
    <row r="11" spans="1:18" s="10" customFormat="1" ht="18" customHeight="1">
      <c r="A11" s="59"/>
      <c r="B11" s="52" t="s">
        <v>790</v>
      </c>
      <c r="C11" s="203" t="s">
        <v>921</v>
      </c>
      <c r="D11" s="104"/>
      <c r="E11" s="138"/>
      <c r="F11" s="229" t="str">
        <f t="shared" ref="F11:F17" si="1">IF($D$10="NA","NA",IF(AND(D11="○",E11=""),G11-1,IF(D11="○",G11,IF(D11="×",0.001,IF(D11="NA",0,"未記入")))))</f>
        <v>未記入</v>
      </c>
      <c r="G11" s="13">
        <f>IF(OR($D$10="NA",D11="NA"),0,H11)</f>
        <v>3</v>
      </c>
      <c r="H11" s="4">
        <v>3</v>
      </c>
      <c r="L11" s="4" t="s">
        <v>778</v>
      </c>
    </row>
    <row r="12" spans="1:18" s="10" customFormat="1" ht="18" customHeight="1">
      <c r="A12" s="59"/>
      <c r="B12" s="52" t="s">
        <v>236</v>
      </c>
      <c r="C12" s="203" t="s">
        <v>779</v>
      </c>
      <c r="D12" s="104"/>
      <c r="E12" s="138"/>
      <c r="F12" s="229" t="str">
        <f t="shared" si="1"/>
        <v>未記入</v>
      </c>
      <c r="G12" s="13">
        <f t="shared" ref="G12:G17" si="2">IF(OR($D$10="NA",D12="NA"),0,H12)</f>
        <v>3</v>
      </c>
      <c r="H12" s="4">
        <v>3</v>
      </c>
      <c r="L12" s="4" t="s">
        <v>778</v>
      </c>
    </row>
    <row r="13" spans="1:18" s="10" customFormat="1" ht="18" customHeight="1">
      <c r="A13" s="59"/>
      <c r="B13" s="52" t="s">
        <v>237</v>
      </c>
      <c r="C13" s="203" t="s">
        <v>780</v>
      </c>
      <c r="D13" s="104"/>
      <c r="E13" s="138"/>
      <c r="F13" s="229" t="str">
        <f t="shared" si="1"/>
        <v>未記入</v>
      </c>
      <c r="G13" s="13">
        <f t="shared" si="2"/>
        <v>3</v>
      </c>
      <c r="H13" s="4">
        <v>3</v>
      </c>
      <c r="L13" s="4" t="s">
        <v>778</v>
      </c>
    </row>
    <row r="14" spans="1:18" s="10" customFormat="1" ht="18" customHeight="1">
      <c r="A14" s="59"/>
      <c r="B14" s="52" t="s">
        <v>238</v>
      </c>
      <c r="C14" s="203" t="s">
        <v>781</v>
      </c>
      <c r="D14" s="104"/>
      <c r="E14" s="138"/>
      <c r="F14" s="229" t="str">
        <f t="shared" si="1"/>
        <v>未記入</v>
      </c>
      <c r="G14" s="13">
        <f t="shared" si="2"/>
        <v>3</v>
      </c>
      <c r="H14" s="4">
        <v>3</v>
      </c>
      <c r="L14" s="4" t="s">
        <v>778</v>
      </c>
    </row>
    <row r="15" spans="1:18" s="10" customFormat="1" ht="18" customHeight="1">
      <c r="A15" s="59"/>
      <c r="B15" s="52" t="s">
        <v>791</v>
      </c>
      <c r="C15" s="203" t="s">
        <v>782</v>
      </c>
      <c r="D15" s="104"/>
      <c r="E15" s="138"/>
      <c r="F15" s="229" t="str">
        <f t="shared" si="1"/>
        <v>未記入</v>
      </c>
      <c r="G15" s="13">
        <f t="shared" si="2"/>
        <v>3</v>
      </c>
      <c r="H15" s="4">
        <v>3</v>
      </c>
      <c r="L15" s="4" t="s">
        <v>778</v>
      </c>
    </row>
    <row r="16" spans="1:18" s="10" customFormat="1" ht="18" customHeight="1">
      <c r="A16" s="59"/>
      <c r="B16" s="52" t="s">
        <v>792</v>
      </c>
      <c r="C16" s="203" t="s">
        <v>783</v>
      </c>
      <c r="D16" s="104"/>
      <c r="E16" s="138"/>
      <c r="F16" s="229" t="str">
        <f t="shared" si="1"/>
        <v>未記入</v>
      </c>
      <c r="G16" s="13">
        <f t="shared" si="2"/>
        <v>3</v>
      </c>
      <c r="H16" s="4">
        <v>3</v>
      </c>
      <c r="L16" s="4" t="s">
        <v>784</v>
      </c>
    </row>
    <row r="17" spans="1:12" s="10" customFormat="1" ht="18" customHeight="1">
      <c r="A17" s="59"/>
      <c r="B17" s="52" t="s">
        <v>793</v>
      </c>
      <c r="C17" s="203" t="s">
        <v>795</v>
      </c>
      <c r="D17" s="104"/>
      <c r="E17" s="138"/>
      <c r="F17" s="229" t="str">
        <f t="shared" si="1"/>
        <v>未記入</v>
      </c>
      <c r="G17" s="13">
        <f t="shared" si="2"/>
        <v>3</v>
      </c>
      <c r="H17" s="4">
        <v>3</v>
      </c>
      <c r="L17" s="4" t="s">
        <v>784</v>
      </c>
    </row>
    <row r="18" spans="1:12" s="137" customFormat="1" ht="18" customHeight="1">
      <c r="A18" s="49"/>
      <c r="B18" s="148" t="s">
        <v>787</v>
      </c>
      <c r="C18" s="149"/>
      <c r="D18" s="150"/>
      <c r="E18" s="150"/>
      <c r="F18" s="233">
        <f>IF(SUM(G19:G22)=0,0,SUM(F19:F22)/SUM(G19:G22)*100)</f>
        <v>0</v>
      </c>
      <c r="G18" s="20" t="s">
        <v>207</v>
      </c>
      <c r="H18" s="145">
        <v>1</v>
      </c>
      <c r="I18" s="146"/>
      <c r="J18" s="147"/>
      <c r="K18" s="15">
        <f>IF(F18=0,0,H18)</f>
        <v>0</v>
      </c>
      <c r="L18" s="4" t="s">
        <v>784</v>
      </c>
    </row>
    <row r="19" spans="1:12" s="10" customFormat="1" ht="18" customHeight="1">
      <c r="A19" s="59" t="s">
        <v>195</v>
      </c>
      <c r="B19" s="52" t="s">
        <v>788</v>
      </c>
      <c r="C19" s="82" t="s">
        <v>196</v>
      </c>
      <c r="D19" s="104"/>
      <c r="E19" s="138"/>
      <c r="F19" s="229" t="str">
        <f t="shared" ref="F19:F21" si="3">IF(AND(D19="○",E19=""),G19-1,IF(D19="○",G19,IF(D19="×",0.001,IF(D19="NA",0,"未記入"))))</f>
        <v>未記入</v>
      </c>
      <c r="G19" s="13">
        <f t="shared" ref="G19:G22" si="4">IF(D19="NA",0,H19)</f>
        <v>3</v>
      </c>
      <c r="H19" s="4">
        <v>3</v>
      </c>
      <c r="L19" s="42"/>
    </row>
    <row r="20" spans="1:12" s="10" customFormat="1" ht="18" customHeight="1">
      <c r="A20" s="59" t="s">
        <v>11</v>
      </c>
      <c r="B20" s="52" t="s">
        <v>58</v>
      </c>
      <c r="C20" s="83" t="s">
        <v>197</v>
      </c>
      <c r="D20" s="104"/>
      <c r="E20" s="138"/>
      <c r="F20" s="229" t="str">
        <f t="shared" si="3"/>
        <v>未記入</v>
      </c>
      <c r="G20" s="13">
        <f t="shared" si="4"/>
        <v>3</v>
      </c>
      <c r="H20" s="4">
        <v>3</v>
      </c>
      <c r="L20" s="4"/>
    </row>
    <row r="21" spans="1:12" s="10" customFormat="1" ht="18" customHeight="1">
      <c r="A21" s="59" t="s">
        <v>11</v>
      </c>
      <c r="B21" s="52" t="s">
        <v>59</v>
      </c>
      <c r="C21" s="83" t="s">
        <v>198</v>
      </c>
      <c r="D21" s="104"/>
      <c r="E21" s="138"/>
      <c r="F21" s="229" t="str">
        <f t="shared" si="3"/>
        <v>未記入</v>
      </c>
      <c r="G21" s="13">
        <f t="shared" si="4"/>
        <v>3</v>
      </c>
      <c r="H21" s="4">
        <v>3</v>
      </c>
      <c r="L21" s="4"/>
    </row>
    <row r="22" spans="1:12" s="10" customFormat="1" ht="18" customHeight="1">
      <c r="A22" s="59" t="s">
        <v>195</v>
      </c>
      <c r="B22" s="52" t="s">
        <v>60</v>
      </c>
      <c r="C22" s="82" t="s">
        <v>469</v>
      </c>
      <c r="D22" s="104"/>
      <c r="E22" s="138"/>
      <c r="F22" s="229" t="str">
        <f>IF(D22="NA","NA",IF(AND(D22="○",E22=""),G22-1,IF(D22="○",G22,IF(D22="×",0.001,IF(D22="NA",0,"未記入")))))</f>
        <v>未記入</v>
      </c>
      <c r="G22" s="13">
        <f t="shared" si="4"/>
        <v>3</v>
      </c>
      <c r="H22" s="4">
        <v>3</v>
      </c>
      <c r="L22" s="4"/>
    </row>
    <row r="23" spans="1:12" s="7" customFormat="1" ht="18" customHeight="1">
      <c r="A23" s="178"/>
      <c r="B23" s="179" t="s">
        <v>839</v>
      </c>
      <c r="C23" s="180"/>
      <c r="D23" s="181"/>
      <c r="E23" s="181"/>
      <c r="F23" s="262">
        <f>IF(SUM(K25:K69)=0,0,(F25+F36+F48+F66)/SUM(K25:K69))</f>
        <v>0</v>
      </c>
      <c r="G23" s="174" t="s">
        <v>208</v>
      </c>
      <c r="H23" s="175">
        <v>1</v>
      </c>
      <c r="I23" s="176"/>
      <c r="J23" s="177">
        <f>IF(F23=0,0,H23)</f>
        <v>0</v>
      </c>
      <c r="K23" s="2"/>
      <c r="L23" s="42"/>
    </row>
    <row r="24" spans="1:12" s="19" customFormat="1" ht="18" customHeight="1">
      <c r="A24" s="49"/>
      <c r="B24" s="200" t="s">
        <v>838</v>
      </c>
      <c r="C24" s="201" t="s">
        <v>840</v>
      </c>
      <c r="D24" s="167"/>
      <c r="E24" s="153"/>
      <c r="F24" s="236" t="str">
        <f>IF($D$24="NA","NA",IF(AND(D24="○",E24=""),G24,IF(D24="○",G24,IF(D24="×",0.001,IF(D24="NA",0,"未記入")))))</f>
        <v>未記入</v>
      </c>
      <c r="G24" s="4">
        <f>IF(D24="NA",0,H24)</f>
        <v>1</v>
      </c>
      <c r="H24" s="4">
        <v>1</v>
      </c>
      <c r="J24" s="6"/>
      <c r="K24" s="6"/>
      <c r="L24" s="154"/>
    </row>
    <row r="25" spans="1:12" s="7" customFormat="1" ht="18" customHeight="1">
      <c r="A25" s="82" t="s">
        <v>195</v>
      </c>
      <c r="B25" s="85" t="s">
        <v>351</v>
      </c>
      <c r="C25" s="86"/>
      <c r="D25" s="87"/>
      <c r="E25" s="87"/>
      <c r="F25" s="233">
        <f>IF(SUM(G26:G35)=0,0,SUM(F26:F35)/SUM(G26:G35)*100)</f>
        <v>0</v>
      </c>
      <c r="G25" s="20" t="s">
        <v>207</v>
      </c>
      <c r="H25" s="21">
        <v>1</v>
      </c>
      <c r="I25" s="22"/>
      <c r="J25" s="22"/>
      <c r="K25" s="15">
        <f>IF(F25=0,0,H25)</f>
        <v>0</v>
      </c>
      <c r="L25" s="4"/>
    </row>
    <row r="26" spans="1:12" s="7" customFormat="1" ht="18" customHeight="1">
      <c r="A26" s="82"/>
      <c r="B26" s="88" t="s">
        <v>352</v>
      </c>
      <c r="C26" s="75" t="s">
        <v>0</v>
      </c>
      <c r="D26" s="166"/>
      <c r="E26" s="56"/>
      <c r="F26" s="236" t="str">
        <f>IF($D$24="NA","NA",IF($D$26="NA","NA",IF(AND(D26="○",E26=""),G26,IF(D26="○",G26,IF(D26="×",0.001,IF(D26="NA",0,"未記入"))))))</f>
        <v>未記入</v>
      </c>
      <c r="G26" s="4">
        <f>IF(D26="NA",0,H26)</f>
        <v>1</v>
      </c>
      <c r="H26" s="4">
        <v>1</v>
      </c>
      <c r="L26" s="4"/>
    </row>
    <row r="27" spans="1:12" s="7" customFormat="1" ht="18" customHeight="1">
      <c r="A27" s="82" t="s">
        <v>11</v>
      </c>
      <c r="B27" s="88" t="s">
        <v>353</v>
      </c>
      <c r="C27" s="76" t="s">
        <v>138</v>
      </c>
      <c r="D27" s="104"/>
      <c r="E27" s="139"/>
      <c r="F27" s="229" t="str">
        <f>IF($D$24="NA","NA",IF($D$26="NA","NA",IF(AND(D27="○",E27=""),G27-1,IF(D27="○",G27,IF(D27="×",0.001,IF(D27="NA",0,"未記入"))))))</f>
        <v>未記入</v>
      </c>
      <c r="G27" s="4">
        <f t="shared" ref="G27:G35" si="5">IF(OR($D$26="NA",D27="NA"),0,H27)</f>
        <v>3</v>
      </c>
      <c r="H27" s="4">
        <v>3</v>
      </c>
      <c r="L27" s="4"/>
    </row>
    <row r="28" spans="1:12" s="7" customFormat="1" ht="18" customHeight="1">
      <c r="A28" s="82" t="s">
        <v>11</v>
      </c>
      <c r="B28" s="88" t="s">
        <v>354</v>
      </c>
      <c r="C28" s="76" t="s">
        <v>470</v>
      </c>
      <c r="D28" s="104"/>
      <c r="E28" s="139"/>
      <c r="F28" s="229" t="str">
        <f t="shared" ref="F28:F35" si="6">IF($D$24="NA","NA",IF($D$26="NA","NA",IF(AND(D28="○",E28=""),G28-1,IF(D28="○",G28,IF(D28="×",0.001,IF(D28="NA",0,"未記入"))))))</f>
        <v>未記入</v>
      </c>
      <c r="G28" s="4">
        <f t="shared" si="5"/>
        <v>3</v>
      </c>
      <c r="H28" s="4">
        <v>3</v>
      </c>
      <c r="L28" s="9"/>
    </row>
    <row r="29" spans="1:12" s="7" customFormat="1" ht="18" customHeight="1">
      <c r="A29" s="82" t="s">
        <v>11</v>
      </c>
      <c r="B29" s="88" t="s">
        <v>355</v>
      </c>
      <c r="C29" s="89" t="s">
        <v>26</v>
      </c>
      <c r="D29" s="104"/>
      <c r="E29" s="139"/>
      <c r="F29" s="229" t="str">
        <f t="shared" si="6"/>
        <v>未記入</v>
      </c>
      <c r="G29" s="4">
        <f t="shared" si="5"/>
        <v>3</v>
      </c>
      <c r="H29" s="4">
        <v>3</v>
      </c>
      <c r="L29" s="42"/>
    </row>
    <row r="30" spans="1:12" s="7" customFormat="1" ht="18" customHeight="1">
      <c r="A30" s="82" t="s">
        <v>11</v>
      </c>
      <c r="B30" s="88" t="s">
        <v>356</v>
      </c>
      <c r="C30" s="89" t="s">
        <v>27</v>
      </c>
      <c r="D30" s="104"/>
      <c r="E30" s="139"/>
      <c r="F30" s="229" t="str">
        <f t="shared" si="6"/>
        <v>未記入</v>
      </c>
      <c r="G30" s="4">
        <f t="shared" si="5"/>
        <v>3</v>
      </c>
      <c r="H30" s="4">
        <v>3</v>
      </c>
      <c r="L30" s="9"/>
    </row>
    <row r="31" spans="1:12" s="7" customFormat="1" ht="18" customHeight="1">
      <c r="A31" s="82" t="s">
        <v>45</v>
      </c>
      <c r="B31" s="88" t="s">
        <v>357</v>
      </c>
      <c r="C31" s="89" t="s">
        <v>28</v>
      </c>
      <c r="D31" s="104"/>
      <c r="E31" s="139"/>
      <c r="F31" s="229" t="str">
        <f t="shared" si="6"/>
        <v>未記入</v>
      </c>
      <c r="G31" s="4">
        <f t="shared" si="5"/>
        <v>3</v>
      </c>
      <c r="H31" s="4">
        <v>3</v>
      </c>
      <c r="L31" s="4"/>
    </row>
    <row r="32" spans="1:12" s="7" customFormat="1" ht="18" customHeight="1">
      <c r="A32" s="82" t="s">
        <v>195</v>
      </c>
      <c r="B32" s="88" t="s">
        <v>358</v>
      </c>
      <c r="C32" s="76" t="s">
        <v>346</v>
      </c>
      <c r="D32" s="104"/>
      <c r="E32" s="139"/>
      <c r="F32" s="229" t="str">
        <f t="shared" si="6"/>
        <v>未記入</v>
      </c>
      <c r="G32" s="4">
        <f t="shared" si="5"/>
        <v>2</v>
      </c>
      <c r="H32" s="8">
        <v>2</v>
      </c>
      <c r="L32" s="4"/>
    </row>
    <row r="33" spans="1:15" ht="18" customHeight="1">
      <c r="A33" s="54" t="s">
        <v>45</v>
      </c>
      <c r="B33" s="88" t="s">
        <v>359</v>
      </c>
      <c r="C33" s="76" t="s">
        <v>29</v>
      </c>
      <c r="D33" s="104"/>
      <c r="E33" s="139"/>
      <c r="F33" s="229" t="str">
        <f t="shared" si="6"/>
        <v>未記入</v>
      </c>
      <c r="G33" s="4">
        <f t="shared" si="5"/>
        <v>2</v>
      </c>
      <c r="H33" s="8">
        <v>2</v>
      </c>
      <c r="N33" s="8"/>
    </row>
    <row r="34" spans="1:15" ht="18" customHeight="1">
      <c r="A34" s="54" t="s">
        <v>45</v>
      </c>
      <c r="B34" s="88" t="s">
        <v>360</v>
      </c>
      <c r="C34" s="76" t="s">
        <v>30</v>
      </c>
      <c r="D34" s="104"/>
      <c r="E34" s="139"/>
      <c r="F34" s="229" t="str">
        <f t="shared" si="6"/>
        <v>未記入</v>
      </c>
      <c r="G34" s="4">
        <f t="shared" si="5"/>
        <v>2</v>
      </c>
      <c r="H34" s="8">
        <v>2</v>
      </c>
      <c r="N34" s="8"/>
    </row>
    <row r="35" spans="1:15" ht="18" customHeight="1">
      <c r="A35" s="54" t="s">
        <v>45</v>
      </c>
      <c r="B35" s="88" t="s">
        <v>361</v>
      </c>
      <c r="C35" s="76" t="s">
        <v>139</v>
      </c>
      <c r="D35" s="104"/>
      <c r="E35" s="139"/>
      <c r="F35" s="229" t="str">
        <f t="shared" si="6"/>
        <v>未記入</v>
      </c>
      <c r="G35" s="4">
        <f t="shared" si="5"/>
        <v>2</v>
      </c>
      <c r="H35" s="8">
        <v>2</v>
      </c>
      <c r="L35" s="16"/>
      <c r="N35" s="8"/>
    </row>
    <row r="36" spans="1:15" s="7" customFormat="1" ht="18" customHeight="1">
      <c r="A36" s="56"/>
      <c r="B36" s="85" t="s">
        <v>362</v>
      </c>
      <c r="C36" s="86"/>
      <c r="D36" s="87"/>
      <c r="E36" s="62"/>
      <c r="F36" s="233">
        <f>IF(SUM(G37:G47)=0,0,SUM(F37:F47)/SUM(G37:G47)*100)</f>
        <v>0</v>
      </c>
      <c r="G36" s="20" t="s">
        <v>207</v>
      </c>
      <c r="H36" s="21">
        <v>1</v>
      </c>
      <c r="I36" s="22"/>
      <c r="J36" s="22"/>
      <c r="K36" s="15">
        <f>IF(F36=0,0,H36)</f>
        <v>0</v>
      </c>
      <c r="L36" s="4"/>
    </row>
    <row r="37" spans="1:15" s="7" customFormat="1" ht="18" customHeight="1">
      <c r="A37" s="82" t="s">
        <v>195</v>
      </c>
      <c r="B37" s="88" t="s">
        <v>263</v>
      </c>
      <c r="C37" s="84" t="s">
        <v>1</v>
      </c>
      <c r="D37" s="166"/>
      <c r="E37" s="56"/>
      <c r="F37" s="236" t="str">
        <f>IF($D$24="NA","NA",IF($D$37="NA","NA",IF(AND(D37="○",E37=""),G37,IF(D37="○",G37,IF(D37="×",0.001,IF(D37="NA",0,"未記入"))))))</f>
        <v>未記入</v>
      </c>
      <c r="G37" s="13">
        <f>IF(D37="NA",0,H37)</f>
        <v>1</v>
      </c>
      <c r="H37" s="4">
        <v>1</v>
      </c>
      <c r="L37" s="4"/>
    </row>
    <row r="38" spans="1:15" s="7" customFormat="1" ht="18" customHeight="1">
      <c r="A38" s="82" t="s">
        <v>11</v>
      </c>
      <c r="B38" s="88" t="s">
        <v>363</v>
      </c>
      <c r="C38" s="76" t="s">
        <v>31</v>
      </c>
      <c r="D38" s="104"/>
      <c r="E38" s="139"/>
      <c r="F38" s="229" t="str">
        <f>IF($D$24="NA","NA",IF($D$37="NA","NA",IF(AND(D38="○",E38=""),G38-1,IF(D38="○",G38,IF(D38="×",0.001,IF(D38="NA",0,"未記入"))))))</f>
        <v>未記入</v>
      </c>
      <c r="G38" s="4">
        <f t="shared" ref="G38:G47" si="7">IF(OR($D$37="NA",D38="NA"),0,H38)</f>
        <v>3</v>
      </c>
      <c r="H38" s="4">
        <v>3</v>
      </c>
      <c r="L38" s="4"/>
      <c r="O38" s="19"/>
    </row>
    <row r="39" spans="1:15" s="7" customFormat="1" ht="18" customHeight="1">
      <c r="A39" s="82" t="s">
        <v>11</v>
      </c>
      <c r="B39" s="88" t="s">
        <v>364</v>
      </c>
      <c r="C39" s="76" t="s">
        <v>32</v>
      </c>
      <c r="D39" s="104"/>
      <c r="E39" s="139"/>
      <c r="F39" s="229" t="str">
        <f t="shared" ref="F39:F47" si="8">IF($D$24="NA","NA",IF($D$37="NA","NA",IF(AND(D39="○",E39=""),G39-1,IF(D39="○",G39,IF(D39="×",0.001,IF(D39="NA",0,"未記入"))))))</f>
        <v>未記入</v>
      </c>
      <c r="G39" s="4">
        <f t="shared" si="7"/>
        <v>3</v>
      </c>
      <c r="H39" s="4">
        <v>3</v>
      </c>
      <c r="L39" s="4"/>
    </row>
    <row r="40" spans="1:15" s="7" customFormat="1" ht="18" customHeight="1">
      <c r="A40" s="82" t="s">
        <v>11</v>
      </c>
      <c r="B40" s="88" t="s">
        <v>365</v>
      </c>
      <c r="C40" s="76" t="s">
        <v>33</v>
      </c>
      <c r="D40" s="104"/>
      <c r="E40" s="139"/>
      <c r="F40" s="229" t="str">
        <f t="shared" si="8"/>
        <v>未記入</v>
      </c>
      <c r="G40" s="4">
        <f t="shared" si="7"/>
        <v>3</v>
      </c>
      <c r="H40" s="4">
        <v>3</v>
      </c>
      <c r="L40" s="4"/>
    </row>
    <row r="41" spans="1:15" s="7" customFormat="1" ht="18" customHeight="1">
      <c r="A41" s="82" t="s">
        <v>11</v>
      </c>
      <c r="B41" s="88" t="s">
        <v>366</v>
      </c>
      <c r="C41" s="76" t="s">
        <v>34</v>
      </c>
      <c r="D41" s="104"/>
      <c r="E41" s="139"/>
      <c r="F41" s="229" t="str">
        <f t="shared" si="8"/>
        <v>未記入</v>
      </c>
      <c r="G41" s="4">
        <f t="shared" si="7"/>
        <v>3</v>
      </c>
      <c r="H41" s="4">
        <v>3</v>
      </c>
      <c r="L41" s="4"/>
    </row>
    <row r="42" spans="1:15" s="7" customFormat="1" ht="18" customHeight="1">
      <c r="A42" s="82" t="s">
        <v>11</v>
      </c>
      <c r="B42" s="88" t="s">
        <v>367</v>
      </c>
      <c r="C42" s="76" t="s">
        <v>142</v>
      </c>
      <c r="D42" s="104"/>
      <c r="E42" s="139"/>
      <c r="F42" s="229" t="str">
        <f t="shared" si="8"/>
        <v>未記入</v>
      </c>
      <c r="G42" s="4">
        <f t="shared" si="7"/>
        <v>3</v>
      </c>
      <c r="H42" s="4">
        <v>3</v>
      </c>
      <c r="L42" s="4"/>
    </row>
    <row r="43" spans="1:15" s="7" customFormat="1" ht="18" customHeight="1">
      <c r="A43" s="59" t="s">
        <v>11</v>
      </c>
      <c r="B43" s="88" t="s">
        <v>368</v>
      </c>
      <c r="C43" s="76" t="s">
        <v>35</v>
      </c>
      <c r="D43" s="104"/>
      <c r="E43" s="139"/>
      <c r="F43" s="229" t="str">
        <f t="shared" si="8"/>
        <v>未記入</v>
      </c>
      <c r="G43" s="4">
        <f t="shared" si="7"/>
        <v>2</v>
      </c>
      <c r="H43" s="8">
        <v>2</v>
      </c>
      <c r="L43" s="4"/>
    </row>
    <row r="44" spans="1:15" s="7" customFormat="1" ht="18" customHeight="1">
      <c r="A44" s="59" t="s">
        <v>320</v>
      </c>
      <c r="B44" s="88" t="s">
        <v>369</v>
      </c>
      <c r="C44" s="76" t="s">
        <v>36</v>
      </c>
      <c r="D44" s="104"/>
      <c r="E44" s="139"/>
      <c r="F44" s="229" t="str">
        <f t="shared" si="8"/>
        <v>未記入</v>
      </c>
      <c r="G44" s="4">
        <f t="shared" si="7"/>
        <v>2</v>
      </c>
      <c r="H44" s="8">
        <v>2</v>
      </c>
      <c r="L44" s="4"/>
    </row>
    <row r="45" spans="1:15" ht="18" customHeight="1">
      <c r="A45" s="54" t="s">
        <v>45</v>
      </c>
      <c r="B45" s="88" t="s">
        <v>370</v>
      </c>
      <c r="C45" s="76" t="s">
        <v>29</v>
      </c>
      <c r="D45" s="104"/>
      <c r="E45" s="139"/>
      <c r="F45" s="229" t="str">
        <f t="shared" si="8"/>
        <v>未記入</v>
      </c>
      <c r="G45" s="4">
        <f t="shared" si="7"/>
        <v>2</v>
      </c>
      <c r="H45" s="8">
        <v>2</v>
      </c>
      <c r="N45" s="8"/>
    </row>
    <row r="46" spans="1:15" ht="18" customHeight="1">
      <c r="A46" s="54" t="s">
        <v>45</v>
      </c>
      <c r="B46" s="88" t="s">
        <v>371</v>
      </c>
      <c r="C46" s="76" t="s">
        <v>30</v>
      </c>
      <c r="D46" s="104"/>
      <c r="E46" s="139"/>
      <c r="F46" s="229" t="str">
        <f t="shared" si="8"/>
        <v>未記入</v>
      </c>
      <c r="G46" s="4">
        <f t="shared" si="7"/>
        <v>2</v>
      </c>
      <c r="H46" s="8">
        <v>2</v>
      </c>
      <c r="N46" s="8"/>
    </row>
    <row r="47" spans="1:15" ht="18" customHeight="1">
      <c r="A47" s="54" t="s">
        <v>45</v>
      </c>
      <c r="B47" s="88" t="s">
        <v>372</v>
      </c>
      <c r="C47" s="76" t="s">
        <v>139</v>
      </c>
      <c r="D47" s="104"/>
      <c r="E47" s="139"/>
      <c r="F47" s="229" t="str">
        <f t="shared" si="8"/>
        <v>未記入</v>
      </c>
      <c r="G47" s="4">
        <f t="shared" si="7"/>
        <v>2</v>
      </c>
      <c r="H47" s="8">
        <v>2</v>
      </c>
      <c r="N47" s="8"/>
    </row>
    <row r="48" spans="1:15" s="7" customFormat="1" ht="18" customHeight="1">
      <c r="A48" s="56"/>
      <c r="B48" s="85" t="s">
        <v>373</v>
      </c>
      <c r="C48" s="90"/>
      <c r="D48" s="140"/>
      <c r="E48" s="62"/>
      <c r="F48" s="233">
        <f>IF(SUM(G49:G65)=0,0,SUM(F49:F65)/SUM(G49:G65)*100)</f>
        <v>0</v>
      </c>
      <c r="G48" s="20" t="s">
        <v>207</v>
      </c>
      <c r="H48" s="21">
        <v>1</v>
      </c>
      <c r="I48" s="22"/>
      <c r="J48" s="22"/>
      <c r="K48" s="15">
        <f>IF(F48=0,0,H48)</f>
        <v>0</v>
      </c>
      <c r="L48" s="9"/>
    </row>
    <row r="49" spans="1:18" s="7" customFormat="1" ht="18" customHeight="1">
      <c r="A49" s="59" t="s">
        <v>195</v>
      </c>
      <c r="B49" s="88" t="s">
        <v>374</v>
      </c>
      <c r="C49" s="75" t="s">
        <v>438</v>
      </c>
      <c r="D49" s="166"/>
      <c r="E49" s="56"/>
      <c r="F49" s="236" t="str">
        <f>IF($D$24="NA","NA",IF($D$49="NA","NA",IF(AND(D49="○",E49=""),G49,IF(D49="○",G49,IF(D49="×",0.001,IF(D49="NA",0,"未記入"))))))</f>
        <v>未記入</v>
      </c>
      <c r="G49" s="13">
        <f>IF(D49="NA",0,H49)</f>
        <v>1</v>
      </c>
      <c r="H49" s="4">
        <v>1</v>
      </c>
      <c r="L49" s="9"/>
    </row>
    <row r="50" spans="1:18" s="7" customFormat="1" ht="18" customHeight="1">
      <c r="A50" s="59" t="s">
        <v>11</v>
      </c>
      <c r="B50" s="88" t="s">
        <v>375</v>
      </c>
      <c r="C50" s="76" t="s">
        <v>796</v>
      </c>
      <c r="D50" s="104"/>
      <c r="E50" s="139"/>
      <c r="F50" s="229" t="str">
        <f>IF($D$24="NA","NA",IF($D$49="NA","NA",IF(AND(D50="○",E50=""),G50-1,IF(D50="○",G50,IF(D50="×",0.001,IF(D50="NA",0,"未記入"))))))</f>
        <v>未記入</v>
      </c>
      <c r="G50" s="4">
        <f t="shared" ref="G50:G65" si="9">IF(OR($D$49="NA",D50="NA"),0,H50)</f>
        <v>3</v>
      </c>
      <c r="H50" s="4">
        <v>3</v>
      </c>
      <c r="L50" s="4" t="s">
        <v>778</v>
      </c>
    </row>
    <row r="51" spans="1:18" s="7" customFormat="1" ht="18" customHeight="1">
      <c r="A51" s="59" t="s">
        <v>11</v>
      </c>
      <c r="B51" s="88" t="s">
        <v>376</v>
      </c>
      <c r="C51" s="76" t="s">
        <v>37</v>
      </c>
      <c r="D51" s="104"/>
      <c r="E51" s="139"/>
      <c r="F51" s="229" t="str">
        <f t="shared" ref="F51:F56" si="10">IF($D$24="NA","NA",IF($D$49="NA","NA",IF(AND(D51="○",E51=""),G51-1,IF(D51="○",G51,IF(D51="×",0.001,IF(D51="NA",0,"未記入"))))))</f>
        <v>未記入</v>
      </c>
      <c r="G51" s="4">
        <f t="shared" si="9"/>
        <v>3</v>
      </c>
      <c r="H51" s="4">
        <v>3</v>
      </c>
      <c r="L51" s="4"/>
    </row>
    <row r="52" spans="1:18" ht="18" customHeight="1">
      <c r="A52" s="54" t="s">
        <v>345</v>
      </c>
      <c r="B52" s="88" t="s">
        <v>377</v>
      </c>
      <c r="C52" s="53" t="s">
        <v>797</v>
      </c>
      <c r="D52" s="104"/>
      <c r="E52" s="139"/>
      <c r="F52" s="229" t="str">
        <f t="shared" si="10"/>
        <v>未記入</v>
      </c>
      <c r="G52" s="4">
        <f t="shared" si="9"/>
        <v>3</v>
      </c>
      <c r="H52" s="4">
        <v>3</v>
      </c>
      <c r="L52" s="4" t="s">
        <v>778</v>
      </c>
    </row>
    <row r="53" spans="1:18" s="7" customFormat="1" ht="18" customHeight="1">
      <c r="A53" s="59" t="s">
        <v>11</v>
      </c>
      <c r="B53" s="88" t="s">
        <v>378</v>
      </c>
      <c r="C53" s="76" t="s">
        <v>93</v>
      </c>
      <c r="D53" s="104"/>
      <c r="E53" s="139"/>
      <c r="F53" s="229" t="str">
        <f t="shared" si="10"/>
        <v>未記入</v>
      </c>
      <c r="G53" s="4">
        <f t="shared" si="9"/>
        <v>3</v>
      </c>
      <c r="H53" s="4">
        <v>3</v>
      </c>
      <c r="L53" s="4"/>
    </row>
    <row r="54" spans="1:18" s="7" customFormat="1" ht="18" customHeight="1">
      <c r="A54" s="59" t="s">
        <v>11</v>
      </c>
      <c r="B54" s="88" t="s">
        <v>379</v>
      </c>
      <c r="C54" s="76" t="s">
        <v>140</v>
      </c>
      <c r="D54" s="104"/>
      <c r="E54" s="139"/>
      <c r="F54" s="229" t="str">
        <f t="shared" si="10"/>
        <v>未記入</v>
      </c>
      <c r="G54" s="4">
        <f t="shared" si="9"/>
        <v>3</v>
      </c>
      <c r="H54" s="4">
        <v>3</v>
      </c>
      <c r="L54" s="4"/>
    </row>
    <row r="55" spans="1:18" s="7" customFormat="1" ht="18" customHeight="1">
      <c r="A55" s="59" t="s">
        <v>11</v>
      </c>
      <c r="B55" s="88" t="s">
        <v>380</v>
      </c>
      <c r="C55" s="76" t="s">
        <v>10</v>
      </c>
      <c r="D55" s="104"/>
      <c r="E55" s="139"/>
      <c r="F55" s="229" t="str">
        <f t="shared" si="10"/>
        <v>未記入</v>
      </c>
      <c r="G55" s="4">
        <f t="shared" si="9"/>
        <v>3</v>
      </c>
      <c r="H55" s="4">
        <v>3</v>
      </c>
      <c r="L55" s="4"/>
    </row>
    <row r="56" spans="1:18" s="7" customFormat="1" ht="18" customHeight="1">
      <c r="A56" s="59" t="s">
        <v>11</v>
      </c>
      <c r="B56" s="88" t="s">
        <v>381</v>
      </c>
      <c r="C56" s="76" t="s">
        <v>143</v>
      </c>
      <c r="D56" s="104"/>
      <c r="E56" s="139"/>
      <c r="F56" s="229" t="str">
        <f t="shared" si="10"/>
        <v>未記入</v>
      </c>
      <c r="G56" s="4">
        <f t="shared" si="9"/>
        <v>3</v>
      </c>
      <c r="H56" s="4">
        <v>3</v>
      </c>
      <c r="L56" s="4"/>
    </row>
    <row r="57" spans="1:18" s="7" customFormat="1" ht="18" customHeight="1">
      <c r="A57" s="59" t="s">
        <v>195</v>
      </c>
      <c r="B57" s="88" t="s">
        <v>382</v>
      </c>
      <c r="C57" s="76" t="s">
        <v>802</v>
      </c>
      <c r="D57" s="117"/>
      <c r="E57" s="151"/>
      <c r="F57" s="232" t="str">
        <f>IF($D$24="NA","NA",IF($D$49="NA","NA",IF(AND(D57="○",E57=""),G57,IF(D57="○",G57,IF(D57="×",0.001,IF(D57="NA",0,"未記入"))))))</f>
        <v>未記入</v>
      </c>
      <c r="G57" s="4">
        <f t="shared" si="9"/>
        <v>1</v>
      </c>
      <c r="H57" s="4">
        <v>1</v>
      </c>
      <c r="L57" s="4" t="s">
        <v>778</v>
      </c>
    </row>
    <row r="58" spans="1:18" s="137" customFormat="1" ht="18" customHeight="1">
      <c r="A58" s="59"/>
      <c r="B58" s="88" t="s">
        <v>803</v>
      </c>
      <c r="C58" s="76" t="s">
        <v>798</v>
      </c>
      <c r="D58" s="117"/>
      <c r="E58" s="139"/>
      <c r="F58" s="232" t="str">
        <f>IF($D$24="NA","NA",IF($D$49="NA","NA",IF($D$57="×",0,IF(AND(D58="○",E58=""),G58-1,IF(D58="○",G58,IF(D58="×",0.001,IF(D58="NA",0,"未記入")))))))</f>
        <v>未記入</v>
      </c>
      <c r="G58" s="4">
        <f t="shared" ref="G58:G61" si="11">IF(OR($D$49="NA",D58="NA"),0,H58)</f>
        <v>3</v>
      </c>
      <c r="H58" s="4">
        <v>3</v>
      </c>
      <c r="L58" s="4" t="s">
        <v>784</v>
      </c>
    </row>
    <row r="59" spans="1:18" s="137" customFormat="1" ht="18" customHeight="1">
      <c r="A59" s="59"/>
      <c r="B59" s="88" t="s">
        <v>804</v>
      </c>
      <c r="C59" s="76" t="s">
        <v>799</v>
      </c>
      <c r="D59" s="117"/>
      <c r="E59" s="139"/>
      <c r="F59" s="232" t="str">
        <f t="shared" ref="F59:F61" si="12">IF($D$24="NA","NA",IF($D$49="NA","NA",IF($D$57="×",0,IF(AND(D59="○",E59=""),G59-1,IF(D59="○",G59,IF(D59="×",0.001,IF(D59="NA",0,"未記入")))))))</f>
        <v>未記入</v>
      </c>
      <c r="G59" s="4">
        <f t="shared" si="11"/>
        <v>3</v>
      </c>
      <c r="H59" s="4">
        <v>3</v>
      </c>
      <c r="L59" s="4" t="s">
        <v>784</v>
      </c>
    </row>
    <row r="60" spans="1:18" s="137" customFormat="1" ht="18" customHeight="1">
      <c r="A60" s="59"/>
      <c r="B60" s="88" t="s">
        <v>805</v>
      </c>
      <c r="C60" s="76" t="s">
        <v>800</v>
      </c>
      <c r="D60" s="117"/>
      <c r="E60" s="139"/>
      <c r="F60" s="232" t="str">
        <f t="shared" si="12"/>
        <v>未記入</v>
      </c>
      <c r="G60" s="4">
        <f t="shared" si="11"/>
        <v>3</v>
      </c>
      <c r="H60" s="4">
        <v>3</v>
      </c>
      <c r="L60" s="4" t="s">
        <v>784</v>
      </c>
    </row>
    <row r="61" spans="1:18" s="137" customFormat="1" ht="18" customHeight="1">
      <c r="A61" s="59"/>
      <c r="B61" s="88" t="s">
        <v>806</v>
      </c>
      <c r="C61" s="76" t="s">
        <v>801</v>
      </c>
      <c r="D61" s="117"/>
      <c r="E61" s="139"/>
      <c r="F61" s="232" t="str">
        <f t="shared" si="12"/>
        <v>未記入</v>
      </c>
      <c r="G61" s="4">
        <f t="shared" si="11"/>
        <v>3</v>
      </c>
      <c r="H61" s="4">
        <v>3</v>
      </c>
      <c r="L61" s="4" t="s">
        <v>784</v>
      </c>
    </row>
    <row r="62" spans="1:18" s="4" customFormat="1" ht="18" customHeight="1">
      <c r="A62" s="82" t="s">
        <v>195</v>
      </c>
      <c r="B62" s="88" t="s">
        <v>383</v>
      </c>
      <c r="C62" s="76" t="s">
        <v>38</v>
      </c>
      <c r="D62" s="104"/>
      <c r="E62" s="139"/>
      <c r="F62" s="229" t="str">
        <f>IF($D$24="NA","NA",IF($D$49="NA","NA",IF(AND(D62="○",E62=""),G62-1,IF(D62="○",G62,IF(D62="×",0.001,IF(D62="NA",0,"未記入"))))))</f>
        <v>未記入</v>
      </c>
      <c r="G62" s="4">
        <f t="shared" si="9"/>
        <v>2</v>
      </c>
      <c r="H62" s="4">
        <v>2</v>
      </c>
      <c r="I62" s="2"/>
      <c r="N62" s="8"/>
      <c r="Q62" s="7"/>
      <c r="R62" s="7"/>
    </row>
    <row r="63" spans="1:18" ht="18" customHeight="1">
      <c r="A63" s="54" t="s">
        <v>45</v>
      </c>
      <c r="B63" s="88" t="s">
        <v>384</v>
      </c>
      <c r="C63" s="76" t="s">
        <v>29</v>
      </c>
      <c r="D63" s="104"/>
      <c r="E63" s="139"/>
      <c r="F63" s="229" t="str">
        <f t="shared" ref="F63:F65" si="13">IF($D$24="NA","NA",IF($D$49="NA","NA",IF(AND(D63="○",E63=""),G63-1,IF(D63="○",G63,IF(D63="×",0.001,IF(D63="NA",0,"未記入"))))))</f>
        <v>未記入</v>
      </c>
      <c r="G63" s="4">
        <f t="shared" si="9"/>
        <v>2</v>
      </c>
      <c r="H63" s="4">
        <v>2</v>
      </c>
      <c r="L63" s="16"/>
      <c r="N63" s="8"/>
    </row>
    <row r="64" spans="1:18" ht="18" customHeight="1">
      <c r="A64" s="54" t="s">
        <v>45</v>
      </c>
      <c r="B64" s="88" t="s">
        <v>385</v>
      </c>
      <c r="C64" s="76" t="s">
        <v>30</v>
      </c>
      <c r="D64" s="104"/>
      <c r="E64" s="139"/>
      <c r="F64" s="229" t="str">
        <f t="shared" si="13"/>
        <v>未記入</v>
      </c>
      <c r="G64" s="4">
        <f t="shared" si="9"/>
        <v>2</v>
      </c>
      <c r="H64" s="4">
        <v>2</v>
      </c>
      <c r="L64" s="16"/>
      <c r="N64" s="8"/>
    </row>
    <row r="65" spans="1:18" ht="18" customHeight="1">
      <c r="A65" s="54" t="s">
        <v>45</v>
      </c>
      <c r="B65" s="88" t="s">
        <v>386</v>
      </c>
      <c r="C65" s="76" t="s">
        <v>139</v>
      </c>
      <c r="D65" s="104"/>
      <c r="E65" s="139"/>
      <c r="F65" s="229" t="str">
        <f t="shared" si="13"/>
        <v>未記入</v>
      </c>
      <c r="G65" s="4">
        <f t="shared" si="9"/>
        <v>2</v>
      </c>
      <c r="H65" s="4">
        <v>2</v>
      </c>
      <c r="L65" s="16"/>
      <c r="N65" s="8"/>
    </row>
    <row r="66" spans="1:18" ht="18" customHeight="1">
      <c r="A66" s="59"/>
      <c r="B66" s="85" t="s">
        <v>387</v>
      </c>
      <c r="C66" s="91"/>
      <c r="D66" s="61"/>
      <c r="E66" s="61"/>
      <c r="F66" s="233">
        <f>IF(SUM(G67:G69)=0,0,SUM(F67:F69)/SUM(G67:G69)*100)</f>
        <v>0</v>
      </c>
      <c r="G66" s="20" t="s">
        <v>207</v>
      </c>
      <c r="H66" s="21">
        <v>1</v>
      </c>
      <c r="I66" s="22"/>
      <c r="J66" s="22"/>
      <c r="K66" s="15">
        <f>IF(F66=0,0,H66)</f>
        <v>0</v>
      </c>
      <c r="N66" s="8"/>
    </row>
    <row r="67" spans="1:18" ht="18" customHeight="1">
      <c r="A67" s="59" t="s">
        <v>11</v>
      </c>
      <c r="B67" s="88" t="s">
        <v>388</v>
      </c>
      <c r="C67" s="77" t="s">
        <v>837</v>
      </c>
      <c r="D67" s="117"/>
      <c r="E67" s="121"/>
      <c r="F67" s="232" t="str">
        <f>IF($D$24="NA","NA",IF(AND(D67="○",E67=""),G67-1,IF(D67="○",G67,IF(D67="×",0.001,IF(D67="NA",0,"未記入")))))</f>
        <v>未記入</v>
      </c>
      <c r="G67" s="4">
        <f>IF(D67="NA",0,H67)</f>
        <v>3</v>
      </c>
      <c r="H67" s="9">
        <v>3</v>
      </c>
      <c r="L67" s="4" t="s">
        <v>834</v>
      </c>
      <c r="N67" s="8"/>
    </row>
    <row r="68" spans="1:18" ht="18" customHeight="1">
      <c r="A68" s="59" t="s">
        <v>195</v>
      </c>
      <c r="B68" s="88" t="s">
        <v>389</v>
      </c>
      <c r="C68" s="77" t="s">
        <v>94</v>
      </c>
      <c r="D68" s="117"/>
      <c r="E68" s="121"/>
      <c r="F68" s="232" t="str">
        <f t="shared" ref="F68:F69" si="14">IF($D$24="NA","NA",IF(AND(D68="○",E68=""),G68-1,IF(D68="○",G68,IF(D68="×",0.001,IF(D68="NA",0,"未記入")))))</f>
        <v>未記入</v>
      </c>
      <c r="G68" s="4">
        <f>IF(D68="NA",0,H68)</f>
        <v>3</v>
      </c>
      <c r="H68" s="9">
        <v>3</v>
      </c>
      <c r="N68" s="8"/>
    </row>
    <row r="69" spans="1:18" ht="18" customHeight="1">
      <c r="A69" s="59" t="s">
        <v>45</v>
      </c>
      <c r="B69" s="88" t="s">
        <v>390</v>
      </c>
      <c r="C69" s="77" t="s">
        <v>95</v>
      </c>
      <c r="D69" s="117"/>
      <c r="E69" s="121"/>
      <c r="F69" s="232" t="str">
        <f t="shared" si="14"/>
        <v>未記入</v>
      </c>
      <c r="G69" s="4">
        <f>IF(D69="NA",0,H69)</f>
        <v>3</v>
      </c>
      <c r="H69" s="9">
        <v>3</v>
      </c>
      <c r="N69" s="8"/>
    </row>
    <row r="70" spans="1:18" ht="18" customHeight="1">
      <c r="A70" s="182"/>
      <c r="B70" s="179" t="s">
        <v>350</v>
      </c>
      <c r="C70" s="183"/>
      <c r="D70" s="178"/>
      <c r="E70" s="178"/>
      <c r="F70" s="262">
        <f>IF(SUM(K72:K105)=0,0,(F72+F78+F88+F101)/SUM(K70:K105))</f>
        <v>0</v>
      </c>
      <c r="G70" s="174" t="s">
        <v>208</v>
      </c>
      <c r="H70" s="175">
        <v>1</v>
      </c>
      <c r="I70" s="176"/>
      <c r="J70" s="177">
        <f>IF(F70=0,0,H70)</f>
        <v>0</v>
      </c>
      <c r="N70" s="8"/>
    </row>
    <row r="71" spans="1:18" s="6" customFormat="1" ht="18" customHeight="1">
      <c r="A71" s="151"/>
      <c r="B71" s="200" t="s">
        <v>841</v>
      </c>
      <c r="C71" s="202" t="s">
        <v>842</v>
      </c>
      <c r="D71" s="166"/>
      <c r="E71" s="49"/>
      <c r="F71" s="236" t="str">
        <f>IF($D$71="NA","NA",IF(AND(D71="○",E71=""),G71,IF(D71="○",G71,IF(D71="×",0.001,IF(D71="NA",0,"未記入")))))</f>
        <v>未記入</v>
      </c>
      <c r="G71" s="13">
        <f>IF(D71="NA",0,H71)</f>
        <v>1</v>
      </c>
      <c r="H71" s="4">
        <v>1</v>
      </c>
      <c r="I71" s="19"/>
      <c r="N71" s="12"/>
      <c r="O71" s="13"/>
      <c r="Q71" s="14"/>
      <c r="R71" s="14"/>
    </row>
    <row r="72" spans="1:18" ht="18" customHeight="1">
      <c r="A72" s="59"/>
      <c r="B72" s="85" t="s">
        <v>391</v>
      </c>
      <c r="C72" s="91"/>
      <c r="D72" s="61"/>
      <c r="E72" s="61"/>
      <c r="F72" s="233">
        <f>IF(SUM(G73:G77)=0,0,SUM(F73:F77)/SUM(G73:G77)*100)</f>
        <v>0</v>
      </c>
      <c r="G72" s="20" t="s">
        <v>207</v>
      </c>
      <c r="H72" s="21">
        <v>1</v>
      </c>
      <c r="I72" s="22"/>
      <c r="J72" s="22"/>
      <c r="K72" s="15">
        <f>IF(F72=0,0,H72)</f>
        <v>0</v>
      </c>
      <c r="N72" s="8"/>
    </row>
    <row r="73" spans="1:18" ht="18" customHeight="1">
      <c r="A73" s="59" t="s">
        <v>195</v>
      </c>
      <c r="B73" s="88" t="s">
        <v>72</v>
      </c>
      <c r="C73" s="83" t="s">
        <v>810</v>
      </c>
      <c r="D73" s="104"/>
      <c r="E73" s="121"/>
      <c r="F73" s="229" t="str">
        <f>IF($D$71="NA","NA",IF(AND(D73="○",E73=""),G73-1,IF(D73="○",G73,IF(D73="×",0.001,IF(D73="NA",0,"未記入")))))</f>
        <v>未記入</v>
      </c>
      <c r="G73" s="4">
        <f t="shared" ref="G73:G77" si="15">IF(D73="NA",0,H73)</f>
        <v>3</v>
      </c>
      <c r="H73" s="9">
        <v>3</v>
      </c>
      <c r="L73" s="2" t="s">
        <v>808</v>
      </c>
      <c r="N73" s="8"/>
    </row>
    <row r="74" spans="1:18" ht="18" customHeight="1">
      <c r="A74" s="59"/>
      <c r="B74" s="88" t="s">
        <v>392</v>
      </c>
      <c r="C74" s="83" t="s">
        <v>809</v>
      </c>
      <c r="D74" s="104"/>
      <c r="E74" s="121"/>
      <c r="F74" s="229" t="str">
        <f>IF($D$71="NA","NA",IF(AND(D74="○",E74=""),G74-1,IF(D74="○",G74,IF(D74="×",0.001,IF(D74="NA",0,"未記入")))))</f>
        <v>未記入</v>
      </c>
      <c r="G74" s="4">
        <f t="shared" si="15"/>
        <v>3</v>
      </c>
      <c r="H74" s="9">
        <v>3</v>
      </c>
      <c r="L74" s="2" t="s">
        <v>808</v>
      </c>
      <c r="N74" s="8"/>
    </row>
    <row r="75" spans="1:18" ht="18" customHeight="1">
      <c r="A75" s="59" t="s">
        <v>195</v>
      </c>
      <c r="B75" s="88" t="s">
        <v>393</v>
      </c>
      <c r="C75" s="83" t="s">
        <v>813</v>
      </c>
      <c r="D75" s="104"/>
      <c r="E75" s="121"/>
      <c r="F75" s="229" t="str">
        <f>IF($D$71="NA","NA",IF(AND(D75="○",E75=""),G75-1,IF(D75="○",G75,IF(D75="×",0.001,IF(D75="NA",0,"未記入")))))</f>
        <v>未記入</v>
      </c>
      <c r="G75" s="4">
        <f t="shared" si="15"/>
        <v>3</v>
      </c>
      <c r="H75" s="9">
        <v>3</v>
      </c>
      <c r="L75" s="2" t="s">
        <v>808</v>
      </c>
      <c r="N75" s="8"/>
    </row>
    <row r="76" spans="1:18" ht="18" customHeight="1">
      <c r="A76" s="59" t="s">
        <v>195</v>
      </c>
      <c r="B76" s="88" t="s">
        <v>394</v>
      </c>
      <c r="C76" s="83" t="s">
        <v>811</v>
      </c>
      <c r="D76" s="104"/>
      <c r="E76" s="121"/>
      <c r="F76" s="229" t="str">
        <f>IF($D$71="NA","NA",IF(AND(D76="○",E76=""),G76-1,IF(D76="○",G76,IF(D76="×",0.001,IF(D76="NA",0,"未記入")))))</f>
        <v>未記入</v>
      </c>
      <c r="G76" s="4">
        <f t="shared" si="15"/>
        <v>3</v>
      </c>
      <c r="H76" s="8">
        <v>3</v>
      </c>
      <c r="L76" s="2" t="s">
        <v>808</v>
      </c>
      <c r="N76" s="8"/>
    </row>
    <row r="77" spans="1:18" ht="18" customHeight="1">
      <c r="A77" s="59" t="s">
        <v>195</v>
      </c>
      <c r="B77" s="88" t="s">
        <v>395</v>
      </c>
      <c r="C77" s="83" t="s">
        <v>812</v>
      </c>
      <c r="D77" s="104"/>
      <c r="E77" s="121"/>
      <c r="F77" s="229" t="str">
        <f>IF($D$71="NA","NA",IF(AND(D77="○",E77=""),G77-1,IF(D77="○",G77,IF(D77="×",0.001,IF(D77="NA",0,"未記入")))))</f>
        <v>未記入</v>
      </c>
      <c r="G77" s="4">
        <f t="shared" si="15"/>
        <v>3</v>
      </c>
      <c r="H77" s="8">
        <v>3</v>
      </c>
      <c r="L77" s="2" t="s">
        <v>808</v>
      </c>
      <c r="N77" s="8"/>
    </row>
    <row r="78" spans="1:18" ht="18" customHeight="1">
      <c r="A78" s="59"/>
      <c r="B78" s="85" t="s">
        <v>396</v>
      </c>
      <c r="C78" s="91"/>
      <c r="D78" s="61"/>
      <c r="E78" s="61"/>
      <c r="F78" s="233">
        <f>IF(SUM(G79:G87)=0,0,SUM(F79:F87)/SUM(G79:G87)*100)</f>
        <v>0</v>
      </c>
      <c r="G78" s="20" t="s">
        <v>207</v>
      </c>
      <c r="H78" s="21">
        <v>1</v>
      </c>
      <c r="I78" s="22"/>
      <c r="J78" s="22"/>
      <c r="K78" s="15">
        <f>IF(F78=0,0,H78)</f>
        <v>0</v>
      </c>
      <c r="N78" s="8"/>
    </row>
    <row r="79" spans="1:18" ht="18" customHeight="1">
      <c r="A79" s="59" t="s">
        <v>195</v>
      </c>
      <c r="B79" s="88" t="s">
        <v>820</v>
      </c>
      <c r="C79" s="83" t="s">
        <v>814</v>
      </c>
      <c r="D79" s="104"/>
      <c r="E79" s="121"/>
      <c r="F79" s="229" t="str">
        <f>IF($D$71="NA","NA",IF(AND(D79="○",E79=""),G79-1,IF(D79="○",G79,IF(D79="×",0.001,IF(D79="NA",0,"未記入")))))</f>
        <v>未記入</v>
      </c>
      <c r="G79" s="4">
        <f t="shared" ref="G79:G81" si="16">IF(D79="NA",0,H79)</f>
        <v>2</v>
      </c>
      <c r="H79" s="4">
        <v>2</v>
      </c>
      <c r="L79" s="2" t="s">
        <v>808</v>
      </c>
      <c r="N79" s="8"/>
    </row>
    <row r="80" spans="1:18" ht="18" customHeight="1">
      <c r="A80" s="59" t="s">
        <v>195</v>
      </c>
      <c r="B80" s="88" t="s">
        <v>267</v>
      </c>
      <c r="C80" s="83" t="s">
        <v>816</v>
      </c>
      <c r="D80" s="104"/>
      <c r="E80" s="121"/>
      <c r="F80" s="229" t="str">
        <f t="shared" ref="F80:F87" si="17">IF($D$71="NA","NA",IF(AND(D80="○",E80=""),G80-1,IF(D80="○",G80,IF(D80="×",0.001,IF(D80="NA",0,"未記入")))))</f>
        <v>未記入</v>
      </c>
      <c r="G80" s="4">
        <f t="shared" si="16"/>
        <v>2</v>
      </c>
      <c r="H80" s="4">
        <v>2</v>
      </c>
      <c r="L80" s="2" t="s">
        <v>808</v>
      </c>
      <c r="N80" s="8"/>
    </row>
    <row r="81" spans="1:14" ht="18" customHeight="1">
      <c r="A81" s="59" t="s">
        <v>195</v>
      </c>
      <c r="B81" s="88" t="s">
        <v>268</v>
      </c>
      <c r="C81" s="83" t="s">
        <v>815</v>
      </c>
      <c r="D81" s="104"/>
      <c r="E81" s="121"/>
      <c r="F81" s="229" t="str">
        <f t="shared" si="17"/>
        <v>未記入</v>
      </c>
      <c r="G81" s="4">
        <f t="shared" si="16"/>
        <v>2</v>
      </c>
      <c r="H81" s="4">
        <v>2</v>
      </c>
      <c r="L81" s="2" t="s">
        <v>808</v>
      </c>
      <c r="N81" s="8"/>
    </row>
    <row r="82" spans="1:14" ht="18" customHeight="1">
      <c r="A82" s="59" t="s">
        <v>195</v>
      </c>
      <c r="B82" s="88" t="s">
        <v>269</v>
      </c>
      <c r="C82" s="83" t="s">
        <v>817</v>
      </c>
      <c r="D82" s="104"/>
      <c r="E82" s="121"/>
      <c r="F82" s="229" t="str">
        <f t="shared" si="17"/>
        <v>未記入</v>
      </c>
      <c r="G82" s="4">
        <f t="shared" ref="G82:G87" si="18">IF(D82="NA",0,H82)</f>
        <v>3</v>
      </c>
      <c r="H82" s="9">
        <v>3</v>
      </c>
      <c r="L82" s="2" t="s">
        <v>808</v>
      </c>
      <c r="N82" s="8"/>
    </row>
    <row r="83" spans="1:14" ht="18" customHeight="1">
      <c r="A83" s="59" t="s">
        <v>195</v>
      </c>
      <c r="B83" s="88" t="s">
        <v>270</v>
      </c>
      <c r="C83" s="83" t="s">
        <v>818</v>
      </c>
      <c r="D83" s="104"/>
      <c r="E83" s="121"/>
      <c r="F83" s="229" t="str">
        <f t="shared" si="17"/>
        <v>未記入</v>
      </c>
      <c r="G83" s="4">
        <f t="shared" si="18"/>
        <v>3</v>
      </c>
      <c r="H83" s="9">
        <v>3</v>
      </c>
      <c r="L83" s="11" t="s">
        <v>807</v>
      </c>
      <c r="N83" s="8"/>
    </row>
    <row r="84" spans="1:14" ht="18" customHeight="1">
      <c r="A84" s="59" t="s">
        <v>195</v>
      </c>
      <c r="B84" s="88" t="s">
        <v>271</v>
      </c>
      <c r="C84" s="83" t="s">
        <v>819</v>
      </c>
      <c r="D84" s="104"/>
      <c r="E84" s="121"/>
      <c r="F84" s="229" t="str">
        <f t="shared" si="17"/>
        <v>未記入</v>
      </c>
      <c r="G84" s="4">
        <f t="shared" si="18"/>
        <v>3</v>
      </c>
      <c r="H84" s="9">
        <v>3</v>
      </c>
      <c r="L84" s="2" t="s">
        <v>808</v>
      </c>
      <c r="N84" s="8"/>
    </row>
    <row r="85" spans="1:14" ht="18" customHeight="1">
      <c r="A85" s="59" t="s">
        <v>195</v>
      </c>
      <c r="B85" s="88" t="s">
        <v>272</v>
      </c>
      <c r="C85" s="83" t="s">
        <v>96</v>
      </c>
      <c r="D85" s="104"/>
      <c r="E85" s="121"/>
      <c r="F85" s="229" t="str">
        <f t="shared" si="17"/>
        <v>未記入</v>
      </c>
      <c r="G85" s="4">
        <f t="shared" si="18"/>
        <v>3</v>
      </c>
      <c r="H85" s="9">
        <v>3</v>
      </c>
      <c r="N85" s="8"/>
    </row>
    <row r="86" spans="1:14" ht="18" customHeight="1">
      <c r="A86" s="59" t="s">
        <v>195</v>
      </c>
      <c r="B86" s="88" t="s">
        <v>273</v>
      </c>
      <c r="C86" s="77" t="s">
        <v>39</v>
      </c>
      <c r="D86" s="104"/>
      <c r="E86" s="121"/>
      <c r="F86" s="229" t="str">
        <f t="shared" si="17"/>
        <v>未記入</v>
      </c>
      <c r="G86" s="4">
        <f t="shared" si="18"/>
        <v>3</v>
      </c>
      <c r="H86" s="4">
        <v>3</v>
      </c>
      <c r="N86" s="8"/>
    </row>
    <row r="87" spans="1:14" ht="18" customHeight="1">
      <c r="A87" s="59" t="s">
        <v>45</v>
      </c>
      <c r="B87" s="88" t="s">
        <v>274</v>
      </c>
      <c r="C87" s="77" t="s">
        <v>97</v>
      </c>
      <c r="D87" s="104"/>
      <c r="E87" s="121"/>
      <c r="F87" s="229" t="str">
        <f t="shared" si="17"/>
        <v>未記入</v>
      </c>
      <c r="G87" s="4">
        <f t="shared" si="18"/>
        <v>3</v>
      </c>
      <c r="H87" s="4">
        <v>3</v>
      </c>
      <c r="N87" s="8"/>
    </row>
    <row r="88" spans="1:14" ht="18" customHeight="1">
      <c r="A88" s="59"/>
      <c r="B88" s="85" t="s">
        <v>397</v>
      </c>
      <c r="C88" s="94"/>
      <c r="D88" s="61"/>
      <c r="E88" s="61"/>
      <c r="F88" s="233">
        <f>IF(SUM(G89:G100)=0,0,SUM(F89:F100)/SUM(G89:G100)*100)</f>
        <v>0</v>
      </c>
      <c r="G88" s="20" t="s">
        <v>207</v>
      </c>
      <c r="H88" s="21">
        <v>1</v>
      </c>
      <c r="I88" s="22"/>
      <c r="J88" s="22"/>
      <c r="K88" s="15">
        <f>IF(F88=0,0,H88)</f>
        <v>0</v>
      </c>
      <c r="N88" s="8"/>
    </row>
    <row r="89" spans="1:14" ht="18" customHeight="1">
      <c r="A89" s="59" t="s">
        <v>11</v>
      </c>
      <c r="B89" s="88" t="s">
        <v>277</v>
      </c>
      <c r="C89" s="83" t="s">
        <v>822</v>
      </c>
      <c r="D89" s="104"/>
      <c r="E89" s="121"/>
      <c r="F89" s="229" t="str">
        <f>IF($D$71="NA","NA",IF(AND(D89="○",E89=""),G89-1,IF(D89="○",G89,IF(D89="×",0.001,IF(D89="NA",0,"未記入")))))</f>
        <v>未記入</v>
      </c>
      <c r="G89" s="4">
        <f>IF(D89="NA",0,H89)</f>
        <v>2</v>
      </c>
      <c r="H89" s="9">
        <v>2</v>
      </c>
      <c r="L89" s="2" t="s">
        <v>808</v>
      </c>
      <c r="N89" s="8"/>
    </row>
    <row r="90" spans="1:14" ht="18" customHeight="1">
      <c r="A90" s="59" t="s">
        <v>11</v>
      </c>
      <c r="B90" s="88" t="s">
        <v>278</v>
      </c>
      <c r="C90" s="83" t="s">
        <v>823</v>
      </c>
      <c r="D90" s="104"/>
      <c r="E90" s="121"/>
      <c r="F90" s="229" t="str">
        <f t="shared" ref="F90:F91" si="19">IF($D$71="NA","NA",IF(AND(D90="○",E90=""),G90-1,IF(D90="○",G90,IF(D90="×",0.001,IF(D90="NA",0,"未記入")))))</f>
        <v>未記入</v>
      </c>
      <c r="G90" s="4">
        <f>IF(D90="NA",0,H90)</f>
        <v>2</v>
      </c>
      <c r="H90" s="9">
        <v>2</v>
      </c>
      <c r="L90" s="2" t="s">
        <v>808</v>
      </c>
      <c r="N90" s="8"/>
    </row>
    <row r="91" spans="1:14" ht="18" customHeight="1">
      <c r="A91" s="59" t="s">
        <v>195</v>
      </c>
      <c r="B91" s="88" t="s">
        <v>279</v>
      </c>
      <c r="C91" s="83" t="s">
        <v>821</v>
      </c>
      <c r="D91" s="104"/>
      <c r="E91" s="121"/>
      <c r="F91" s="229" t="str">
        <f t="shared" si="19"/>
        <v>未記入</v>
      </c>
      <c r="G91" s="4">
        <f>IF(D91="NA",0,H91)</f>
        <v>2</v>
      </c>
      <c r="H91" s="9">
        <v>2</v>
      </c>
      <c r="L91" s="2" t="s">
        <v>808</v>
      </c>
    </row>
    <row r="92" spans="1:14" ht="18" customHeight="1">
      <c r="A92" s="59"/>
      <c r="B92" s="88" t="s">
        <v>280</v>
      </c>
      <c r="C92" s="92" t="s">
        <v>111</v>
      </c>
      <c r="D92" s="117"/>
      <c r="E92" s="49"/>
      <c r="F92" s="232" t="str">
        <f>IF($D$71="NA","NA",IF($D$92="NA","NA",IF(AND(D92="○",E92=""),G92,IF(D92="○",G92,IF(D92="×",0.001,IF(D92="NA",0,"未記入"))))))</f>
        <v>未記入</v>
      </c>
      <c r="G92" s="4">
        <f>IF(D92="NA",0,H92)</f>
        <v>1</v>
      </c>
      <c r="H92" s="4">
        <v>1</v>
      </c>
      <c r="N92" s="8"/>
    </row>
    <row r="93" spans="1:14" ht="18" customHeight="1">
      <c r="A93" s="59" t="s">
        <v>195</v>
      </c>
      <c r="B93" s="88" t="s">
        <v>281</v>
      </c>
      <c r="C93" s="93" t="s">
        <v>829</v>
      </c>
      <c r="D93" s="104"/>
      <c r="E93" s="121"/>
      <c r="F93" s="229" t="str">
        <f>IF($D$71="NA","NA",IF($D$92="NA","NA",IF($D$92="×",0,IF(AND(D93="○",E93=""),G93-1,IF(D93="○",G93,IF(D93="×",0.001,IF(D93="NA",0,"未記入")))))))</f>
        <v>未記入</v>
      </c>
      <c r="G93" s="4">
        <f t="shared" ref="G93:G100" si="20">IF(OR($D$92="NA",D93="NA"),0,H93)</f>
        <v>2</v>
      </c>
      <c r="H93" s="4">
        <v>2</v>
      </c>
      <c r="L93" s="152" t="s">
        <v>832</v>
      </c>
      <c r="N93" s="8"/>
    </row>
    <row r="94" spans="1:14" ht="18" customHeight="1">
      <c r="A94" s="59"/>
      <c r="B94" s="88" t="s">
        <v>398</v>
      </c>
      <c r="C94" s="93" t="s">
        <v>824</v>
      </c>
      <c r="D94" s="104"/>
      <c r="E94" s="121"/>
      <c r="F94" s="229" t="str">
        <f t="shared" ref="F94:F100" si="21">IF($D$71="NA","NA",IF($D$92="NA","NA",IF($D$92="×",0,IF(AND(D94="○",E94=""),G94-1,IF(D94="○",G94,IF(D94="×",0.001,IF(D94="NA",0,"未記入")))))))</f>
        <v>未記入</v>
      </c>
      <c r="G94" s="4">
        <f t="shared" si="20"/>
        <v>2</v>
      </c>
      <c r="H94" s="4">
        <v>2</v>
      </c>
      <c r="L94" s="152" t="s">
        <v>832</v>
      </c>
      <c r="N94" s="8"/>
    </row>
    <row r="95" spans="1:14" ht="18" customHeight="1">
      <c r="A95" s="59"/>
      <c r="B95" s="88" t="s">
        <v>399</v>
      </c>
      <c r="C95" s="93" t="s">
        <v>825</v>
      </c>
      <c r="D95" s="104"/>
      <c r="E95" s="121"/>
      <c r="F95" s="229" t="str">
        <f t="shared" si="21"/>
        <v>未記入</v>
      </c>
      <c r="G95" s="4">
        <f t="shared" si="20"/>
        <v>2</v>
      </c>
      <c r="H95" s="4">
        <v>2</v>
      </c>
      <c r="L95" s="152" t="s">
        <v>832</v>
      </c>
      <c r="N95" s="8"/>
    </row>
    <row r="96" spans="1:14" ht="18" customHeight="1">
      <c r="A96" s="59"/>
      <c r="B96" s="88" t="s">
        <v>400</v>
      </c>
      <c r="C96" s="93" t="s">
        <v>830</v>
      </c>
      <c r="D96" s="104"/>
      <c r="E96" s="121"/>
      <c r="F96" s="229" t="str">
        <f t="shared" si="21"/>
        <v>未記入</v>
      </c>
      <c r="G96" s="4">
        <f t="shared" si="20"/>
        <v>2</v>
      </c>
      <c r="H96" s="4">
        <v>2</v>
      </c>
      <c r="L96" s="152" t="s">
        <v>832</v>
      </c>
      <c r="N96" s="8"/>
    </row>
    <row r="97" spans="1:14" ht="18" customHeight="1">
      <c r="A97" s="59"/>
      <c r="B97" s="88" t="s">
        <v>401</v>
      </c>
      <c r="C97" s="93" t="s">
        <v>826</v>
      </c>
      <c r="D97" s="104"/>
      <c r="E97" s="121"/>
      <c r="F97" s="229" t="str">
        <f t="shared" si="21"/>
        <v>未記入</v>
      </c>
      <c r="G97" s="4">
        <f t="shared" si="20"/>
        <v>2</v>
      </c>
      <c r="H97" s="4">
        <v>2</v>
      </c>
      <c r="L97" s="152" t="s">
        <v>832</v>
      </c>
      <c r="N97" s="8"/>
    </row>
    <row r="98" spans="1:14" ht="18" customHeight="1">
      <c r="A98" s="59" t="s">
        <v>195</v>
      </c>
      <c r="B98" s="88" t="s">
        <v>402</v>
      </c>
      <c r="C98" s="93" t="s">
        <v>831</v>
      </c>
      <c r="D98" s="104"/>
      <c r="E98" s="121"/>
      <c r="F98" s="229" t="str">
        <f t="shared" si="21"/>
        <v>未記入</v>
      </c>
      <c r="G98" s="4">
        <f t="shared" si="20"/>
        <v>2</v>
      </c>
      <c r="H98" s="4">
        <v>2</v>
      </c>
      <c r="L98" s="152" t="s">
        <v>832</v>
      </c>
      <c r="N98" s="8"/>
    </row>
    <row r="99" spans="1:14" ht="18" customHeight="1">
      <c r="A99" s="59" t="s">
        <v>342</v>
      </c>
      <c r="B99" s="88" t="s">
        <v>403</v>
      </c>
      <c r="C99" s="93" t="s">
        <v>827</v>
      </c>
      <c r="D99" s="104"/>
      <c r="E99" s="121"/>
      <c r="F99" s="229" t="str">
        <f t="shared" si="21"/>
        <v>未記入</v>
      </c>
      <c r="G99" s="4">
        <f t="shared" si="20"/>
        <v>2</v>
      </c>
      <c r="H99" s="4">
        <v>2</v>
      </c>
      <c r="L99" s="152" t="s">
        <v>832</v>
      </c>
      <c r="N99" s="8"/>
    </row>
    <row r="100" spans="1:14" ht="18" customHeight="1">
      <c r="A100" s="59" t="s">
        <v>195</v>
      </c>
      <c r="B100" s="88" t="s">
        <v>404</v>
      </c>
      <c r="C100" s="93" t="s">
        <v>828</v>
      </c>
      <c r="D100" s="104"/>
      <c r="E100" s="121"/>
      <c r="F100" s="229" t="str">
        <f t="shared" si="21"/>
        <v>未記入</v>
      </c>
      <c r="G100" s="4">
        <f t="shared" si="20"/>
        <v>2</v>
      </c>
      <c r="H100" s="4">
        <v>2</v>
      </c>
      <c r="L100" s="152" t="s">
        <v>832</v>
      </c>
      <c r="N100" s="8"/>
    </row>
    <row r="101" spans="1:14" ht="18" customHeight="1">
      <c r="A101" s="59" t="s">
        <v>195</v>
      </c>
      <c r="B101" s="85" t="s">
        <v>405</v>
      </c>
      <c r="C101" s="91"/>
      <c r="D101" s="61"/>
      <c r="E101" s="61"/>
      <c r="F101" s="233">
        <f>IF(SUM(G102:G105)=0,0,SUM(F102:F105)/SUM(G102:G105)*100)</f>
        <v>0</v>
      </c>
      <c r="G101" s="20" t="s">
        <v>207</v>
      </c>
      <c r="H101" s="21">
        <v>1</v>
      </c>
      <c r="I101" s="22"/>
      <c r="J101" s="22"/>
      <c r="K101" s="15">
        <f>IF(F101=0,0,H101)</f>
        <v>0</v>
      </c>
      <c r="N101" s="8"/>
    </row>
    <row r="102" spans="1:14" ht="18" customHeight="1">
      <c r="A102" s="59" t="s">
        <v>11</v>
      </c>
      <c r="B102" s="88" t="s">
        <v>283</v>
      </c>
      <c r="C102" s="83" t="s">
        <v>833</v>
      </c>
      <c r="D102" s="104"/>
      <c r="E102" s="121"/>
      <c r="F102" s="229" t="str">
        <f>IF($D$71="NA","NA",IF(AND(D102="○",E102=""),G102-1,IF(D102="○",G102,IF(D102="×",0.001,IF(D102="NA",0,"未記入")))))</f>
        <v>未記入</v>
      </c>
      <c r="G102" s="4">
        <f>IF(D102="NA",0,H102)</f>
        <v>3</v>
      </c>
      <c r="H102" s="9">
        <v>3</v>
      </c>
      <c r="L102" s="2" t="s">
        <v>834</v>
      </c>
      <c r="N102" s="8"/>
    </row>
    <row r="103" spans="1:14" ht="18" customHeight="1">
      <c r="A103" s="59" t="s">
        <v>11</v>
      </c>
      <c r="B103" s="88" t="s">
        <v>284</v>
      </c>
      <c r="C103" s="83" t="s">
        <v>40</v>
      </c>
      <c r="D103" s="104"/>
      <c r="E103" s="121"/>
      <c r="F103" s="229" t="str">
        <f t="shared" ref="F103:F105" si="22">IF($D$71="NA","NA",IF(AND(D103="○",E103=""),G103-1,IF(D103="○",G103,IF(D103="×",0.001,IF(D103="NA",0,"未記入")))))</f>
        <v>未記入</v>
      </c>
      <c r="G103" s="4">
        <f>IF(D103="NA",0,H103)</f>
        <v>3</v>
      </c>
      <c r="H103" s="9">
        <v>3</v>
      </c>
      <c r="N103" s="8"/>
    </row>
    <row r="104" spans="1:14" ht="18" customHeight="1">
      <c r="A104" s="59" t="s">
        <v>195</v>
      </c>
      <c r="B104" s="88" t="s">
        <v>285</v>
      </c>
      <c r="C104" s="83" t="s">
        <v>41</v>
      </c>
      <c r="D104" s="104"/>
      <c r="E104" s="121"/>
      <c r="F104" s="229" t="str">
        <f t="shared" si="22"/>
        <v>未記入</v>
      </c>
      <c r="G104" s="4">
        <f>IF(D104="NA",0,H104)</f>
        <v>3</v>
      </c>
      <c r="H104" s="9">
        <v>3</v>
      </c>
      <c r="N104" s="8"/>
    </row>
    <row r="105" spans="1:14" ht="18" customHeight="1">
      <c r="A105" s="59" t="s">
        <v>195</v>
      </c>
      <c r="B105" s="88" t="s">
        <v>406</v>
      </c>
      <c r="C105" s="83" t="s">
        <v>42</v>
      </c>
      <c r="D105" s="104"/>
      <c r="E105" s="121"/>
      <c r="F105" s="229" t="str">
        <f t="shared" si="22"/>
        <v>未記入</v>
      </c>
      <c r="G105" s="4">
        <f>IF(D105="NA",0,H105)</f>
        <v>3</v>
      </c>
      <c r="H105" s="9">
        <v>3</v>
      </c>
      <c r="N105" s="8"/>
    </row>
    <row r="106" spans="1:14" ht="18" customHeight="1">
      <c r="A106" s="182"/>
      <c r="B106" s="179" t="s">
        <v>844</v>
      </c>
      <c r="C106" s="183"/>
      <c r="D106" s="178"/>
      <c r="E106" s="178"/>
      <c r="F106" s="262">
        <f>IF(SUM(K106:K142)=0,0,(F108+F113+F124+F138)/SUM(K106:K142))</f>
        <v>0</v>
      </c>
      <c r="G106" s="174" t="s">
        <v>208</v>
      </c>
      <c r="H106" s="175">
        <v>1</v>
      </c>
      <c r="I106" s="176"/>
      <c r="J106" s="177">
        <f>IF(F106=0,0,H106)</f>
        <v>0</v>
      </c>
      <c r="N106" s="8"/>
    </row>
    <row r="107" spans="1:14" ht="18" customHeight="1">
      <c r="A107" s="151"/>
      <c r="B107" s="200" t="s">
        <v>843</v>
      </c>
      <c r="C107" s="202" t="s">
        <v>845</v>
      </c>
      <c r="D107" s="166"/>
      <c r="E107" s="49"/>
      <c r="F107" s="236" t="str">
        <f>IF($D$107="NA","NA",IF(AND(D107="○",E107=""),G107,IF(D107="○",G107,IF(D107="×",0.001,IF(D107="NA",0,"未記入")))))</f>
        <v>未記入</v>
      </c>
      <c r="G107" s="13">
        <f>IF(D107="NA",0,H107)</f>
        <v>1</v>
      </c>
      <c r="H107" s="4">
        <v>1</v>
      </c>
      <c r="I107" s="19"/>
      <c r="J107" s="6"/>
    </row>
    <row r="108" spans="1:14" ht="18" customHeight="1">
      <c r="A108" s="59"/>
      <c r="B108" s="85" t="s">
        <v>407</v>
      </c>
      <c r="C108" s="91"/>
      <c r="D108" s="61"/>
      <c r="E108" s="61"/>
      <c r="F108" s="233">
        <f>IF(SUM(G109:G112)=0,0,SUM(F109:F112)/SUM(G109:G112)*100)</f>
        <v>0</v>
      </c>
      <c r="G108" s="20" t="s">
        <v>207</v>
      </c>
      <c r="H108" s="21">
        <v>1</v>
      </c>
      <c r="I108" s="22"/>
      <c r="J108" s="22"/>
      <c r="K108" s="15">
        <f>IF(F108=0,0,H108)</f>
        <v>0</v>
      </c>
      <c r="N108" s="8"/>
    </row>
    <row r="109" spans="1:14" ht="18" customHeight="1">
      <c r="A109" s="59" t="s">
        <v>11</v>
      </c>
      <c r="B109" s="88" t="s">
        <v>287</v>
      </c>
      <c r="C109" s="83" t="s">
        <v>835</v>
      </c>
      <c r="D109" s="104"/>
      <c r="E109" s="121"/>
      <c r="F109" s="229" t="str">
        <f>IF($D$107="NA","NA",IF(AND(D109="○",E109=""),G109-1,IF(D109="○",G109,IF(D109="×",0.001,IF(D109="NA",0,"未記入")))))</f>
        <v>未記入</v>
      </c>
      <c r="G109" s="4">
        <f>IF(D109="NA",0,H109)</f>
        <v>3</v>
      </c>
      <c r="H109" s="9">
        <v>3</v>
      </c>
      <c r="N109" s="8"/>
    </row>
    <row r="110" spans="1:14" ht="18" customHeight="1">
      <c r="A110" s="59" t="s">
        <v>11</v>
      </c>
      <c r="B110" s="88" t="s">
        <v>288</v>
      </c>
      <c r="C110" s="83" t="s">
        <v>114</v>
      </c>
      <c r="D110" s="104"/>
      <c r="E110" s="121"/>
      <c r="F110" s="229" t="str">
        <f t="shared" ref="F110:F112" si="23">IF($D$107="NA","NA",IF(AND(D110="○",E110=""),G110-1,IF(D110="○",G110,IF(D110="×",0.001,IF(D110="NA",0,"未記入")))))</f>
        <v>未記入</v>
      </c>
      <c r="G110" s="4">
        <f>IF(D110="NA",0,H110)</f>
        <v>3</v>
      </c>
      <c r="H110" s="9">
        <v>3</v>
      </c>
      <c r="N110" s="8"/>
    </row>
    <row r="111" spans="1:14" ht="18" customHeight="1">
      <c r="A111" s="59" t="s">
        <v>342</v>
      </c>
      <c r="B111" s="88" t="s">
        <v>289</v>
      </c>
      <c r="C111" s="83" t="s">
        <v>115</v>
      </c>
      <c r="D111" s="104"/>
      <c r="E111" s="121"/>
      <c r="F111" s="229" t="str">
        <f t="shared" si="23"/>
        <v>未記入</v>
      </c>
      <c r="G111" s="4">
        <f>IF(D111="NA",0,H111)</f>
        <v>3</v>
      </c>
      <c r="H111" s="9">
        <v>3</v>
      </c>
      <c r="N111" s="8"/>
    </row>
    <row r="112" spans="1:14" ht="18" customHeight="1">
      <c r="A112" s="59" t="s">
        <v>342</v>
      </c>
      <c r="B112" s="88" t="s">
        <v>290</v>
      </c>
      <c r="C112" s="83" t="s">
        <v>116</v>
      </c>
      <c r="D112" s="104"/>
      <c r="E112" s="121"/>
      <c r="F112" s="229" t="str">
        <f t="shared" si="23"/>
        <v>未記入</v>
      </c>
      <c r="G112" s="4">
        <f>IF(D112="NA",0,H112)</f>
        <v>3</v>
      </c>
      <c r="H112" s="9">
        <v>3</v>
      </c>
      <c r="N112" s="8"/>
    </row>
    <row r="113" spans="1:14" ht="18" customHeight="1">
      <c r="A113" s="59"/>
      <c r="B113" s="85" t="s">
        <v>408</v>
      </c>
      <c r="C113" s="91"/>
      <c r="D113" s="61"/>
      <c r="E113" s="61"/>
      <c r="F113" s="233">
        <f>IF(SUM(G114:G123)=0,0,SUM(F114:F123)/SUM(G114:G123)*100)</f>
        <v>0</v>
      </c>
      <c r="G113" s="20" t="s">
        <v>207</v>
      </c>
      <c r="H113" s="21">
        <v>1</v>
      </c>
      <c r="I113" s="22"/>
      <c r="J113" s="22"/>
      <c r="K113" s="15">
        <f>IF(F113=0,0,H113)</f>
        <v>0</v>
      </c>
      <c r="N113" s="8"/>
    </row>
    <row r="114" spans="1:14" ht="18" customHeight="1">
      <c r="A114" s="59" t="s">
        <v>195</v>
      </c>
      <c r="B114" s="88" t="s">
        <v>409</v>
      </c>
      <c r="C114" s="83" t="s">
        <v>117</v>
      </c>
      <c r="D114" s="104"/>
      <c r="E114" s="121"/>
      <c r="F114" s="229" t="str">
        <f>IF($D$107="NA","NA",IF(AND(D114="○",E114=""),G114-1,IF(D114="○",G114,IF(D114="×",0.001,IF(D114="NA",0,"未記入")))))</f>
        <v>未記入</v>
      </c>
      <c r="G114" s="4">
        <f t="shared" ref="G114:G123" si="24">IF(D114="NA",0,H114)</f>
        <v>3</v>
      </c>
      <c r="H114" s="9">
        <v>3</v>
      </c>
      <c r="N114" s="8"/>
    </row>
    <row r="115" spans="1:14" ht="18" customHeight="1">
      <c r="A115" s="59"/>
      <c r="B115" s="88" t="s">
        <v>410</v>
      </c>
      <c r="C115" s="83" t="s">
        <v>471</v>
      </c>
      <c r="D115" s="104"/>
      <c r="E115" s="121"/>
      <c r="F115" s="229" t="str">
        <f t="shared" ref="F115:F123" si="25">IF($D$107="NA","NA",IF(AND(D115="○",E115=""),G115-1,IF(D115="○",G115,IF(D115="×",0.001,IF(D115="NA",0,"未記入")))))</f>
        <v>未記入</v>
      </c>
      <c r="G115" s="4">
        <f t="shared" si="24"/>
        <v>3</v>
      </c>
      <c r="H115" s="9">
        <v>3</v>
      </c>
      <c r="N115" s="8"/>
    </row>
    <row r="116" spans="1:14" ht="18" customHeight="1">
      <c r="A116" s="59" t="s">
        <v>195</v>
      </c>
      <c r="B116" s="88" t="s">
        <v>411</v>
      </c>
      <c r="C116" s="83" t="s">
        <v>118</v>
      </c>
      <c r="D116" s="104"/>
      <c r="E116" s="121"/>
      <c r="F116" s="229" t="str">
        <f t="shared" si="25"/>
        <v>未記入</v>
      </c>
      <c r="G116" s="4">
        <f t="shared" si="24"/>
        <v>3</v>
      </c>
      <c r="H116" s="9">
        <v>3</v>
      </c>
      <c r="N116" s="8"/>
    </row>
    <row r="117" spans="1:14" ht="18" customHeight="1">
      <c r="A117" s="59" t="s">
        <v>195</v>
      </c>
      <c r="B117" s="88" t="s">
        <v>412</v>
      </c>
      <c r="C117" s="83" t="s">
        <v>119</v>
      </c>
      <c r="D117" s="104"/>
      <c r="E117" s="121"/>
      <c r="F117" s="229" t="str">
        <f t="shared" si="25"/>
        <v>未記入</v>
      </c>
      <c r="G117" s="4">
        <f t="shared" si="24"/>
        <v>3</v>
      </c>
      <c r="H117" s="9">
        <v>3</v>
      </c>
      <c r="N117" s="8"/>
    </row>
    <row r="118" spans="1:14" ht="18" customHeight="1">
      <c r="A118" s="59" t="s">
        <v>195</v>
      </c>
      <c r="B118" s="88" t="s">
        <v>413</v>
      </c>
      <c r="C118" s="83" t="s">
        <v>44</v>
      </c>
      <c r="D118" s="104"/>
      <c r="E118" s="121"/>
      <c r="F118" s="229" t="str">
        <f t="shared" si="25"/>
        <v>未記入</v>
      </c>
      <c r="G118" s="4">
        <f t="shared" si="24"/>
        <v>3</v>
      </c>
      <c r="H118" s="9">
        <v>3</v>
      </c>
      <c r="N118" s="8"/>
    </row>
    <row r="119" spans="1:14" ht="18" customHeight="1">
      <c r="A119" s="59" t="s">
        <v>195</v>
      </c>
      <c r="B119" s="88" t="s">
        <v>414</v>
      </c>
      <c r="C119" s="83" t="s">
        <v>141</v>
      </c>
      <c r="D119" s="104"/>
      <c r="E119" s="121"/>
      <c r="F119" s="229" t="str">
        <f t="shared" si="25"/>
        <v>未記入</v>
      </c>
      <c r="G119" s="4">
        <f t="shared" si="24"/>
        <v>3</v>
      </c>
      <c r="H119" s="9">
        <v>3</v>
      </c>
      <c r="N119" s="8"/>
    </row>
    <row r="120" spans="1:14" ht="18" customHeight="1">
      <c r="A120" s="59" t="s">
        <v>195</v>
      </c>
      <c r="B120" s="88" t="s">
        <v>415</v>
      </c>
      <c r="C120" s="83" t="s">
        <v>120</v>
      </c>
      <c r="D120" s="104"/>
      <c r="E120" s="121"/>
      <c r="F120" s="229" t="str">
        <f t="shared" si="25"/>
        <v>未記入</v>
      </c>
      <c r="G120" s="4">
        <f t="shared" si="24"/>
        <v>3</v>
      </c>
      <c r="H120" s="9">
        <v>3</v>
      </c>
      <c r="N120" s="8"/>
    </row>
    <row r="121" spans="1:14" ht="18" customHeight="1">
      <c r="A121" s="59" t="s">
        <v>195</v>
      </c>
      <c r="B121" s="88" t="s">
        <v>416</v>
      </c>
      <c r="C121" s="83" t="s">
        <v>121</v>
      </c>
      <c r="D121" s="104"/>
      <c r="E121" s="121"/>
      <c r="F121" s="229" t="str">
        <f t="shared" si="25"/>
        <v>未記入</v>
      </c>
      <c r="G121" s="4">
        <f t="shared" si="24"/>
        <v>3</v>
      </c>
      <c r="H121" s="9">
        <v>3</v>
      </c>
      <c r="N121" s="8"/>
    </row>
    <row r="122" spans="1:14" ht="18" customHeight="1">
      <c r="A122" s="59" t="s">
        <v>195</v>
      </c>
      <c r="B122" s="88" t="s">
        <v>417</v>
      </c>
      <c r="C122" s="77" t="s">
        <v>4</v>
      </c>
      <c r="D122" s="104"/>
      <c r="E122" s="121"/>
      <c r="F122" s="229" t="str">
        <f t="shared" si="25"/>
        <v>未記入</v>
      </c>
      <c r="G122" s="4">
        <f t="shared" si="24"/>
        <v>2</v>
      </c>
      <c r="H122" s="4">
        <v>2</v>
      </c>
      <c r="N122" s="8"/>
    </row>
    <row r="123" spans="1:14" ht="18" customHeight="1">
      <c r="A123" s="59" t="s">
        <v>45</v>
      </c>
      <c r="B123" s="88" t="s">
        <v>418</v>
      </c>
      <c r="C123" s="77" t="s">
        <v>122</v>
      </c>
      <c r="D123" s="104"/>
      <c r="E123" s="121"/>
      <c r="F123" s="229" t="str">
        <f t="shared" si="25"/>
        <v>未記入</v>
      </c>
      <c r="G123" s="4">
        <f t="shared" si="24"/>
        <v>2</v>
      </c>
      <c r="H123" s="4">
        <v>2</v>
      </c>
      <c r="N123" s="8"/>
    </row>
    <row r="124" spans="1:14" ht="18" customHeight="1">
      <c r="A124" s="59"/>
      <c r="B124" s="85" t="s">
        <v>419</v>
      </c>
      <c r="C124" s="94"/>
      <c r="D124" s="61"/>
      <c r="E124" s="61"/>
      <c r="F124" s="233">
        <f>IF(SUM(G125:G137)=0,0,SUM(F125:F137)/SUM(G125:G137)*100)</f>
        <v>0</v>
      </c>
      <c r="G124" s="20" t="s">
        <v>207</v>
      </c>
      <c r="H124" s="21">
        <v>1</v>
      </c>
      <c r="I124" s="22"/>
      <c r="J124" s="22"/>
      <c r="K124" s="15">
        <f>IF(F124=0,0,H124)</f>
        <v>0</v>
      </c>
      <c r="N124" s="8"/>
    </row>
    <row r="125" spans="1:14" ht="18" customHeight="1">
      <c r="A125" s="59" t="s">
        <v>11</v>
      </c>
      <c r="B125" s="88" t="s">
        <v>420</v>
      </c>
      <c r="C125" s="83" t="s">
        <v>123</v>
      </c>
      <c r="D125" s="104"/>
      <c r="E125" s="121"/>
      <c r="F125" s="229" t="str">
        <f>IF($D$107="NA","NA",IF(AND(D125="○",E125=""),G125-1,IF(D125="○",G125,IF(D125="×",0.001,IF(D125="NA",0,"未記入")))))</f>
        <v>未記入</v>
      </c>
      <c r="G125" s="4">
        <f>IF(D125="NA",0,H125)</f>
        <v>3</v>
      </c>
      <c r="H125" s="9">
        <v>3</v>
      </c>
      <c r="N125" s="8"/>
    </row>
    <row r="126" spans="1:14" ht="18" customHeight="1">
      <c r="A126" s="59" t="s">
        <v>11</v>
      </c>
      <c r="B126" s="88" t="s">
        <v>421</v>
      </c>
      <c r="C126" s="83" t="s">
        <v>124</v>
      </c>
      <c r="D126" s="104"/>
      <c r="E126" s="121"/>
      <c r="F126" s="229" t="str">
        <f t="shared" ref="F126:F127" si="26">IF($D$107="NA","NA",IF(AND(D126="○",E126=""),G126-1,IF(D126="○",G126,IF(D126="×",0.001,IF(D126="NA",0,"未記入")))))</f>
        <v>未記入</v>
      </c>
      <c r="G126" s="4">
        <f>IF(D126="NA",0,H126)</f>
        <v>3</v>
      </c>
      <c r="H126" s="9">
        <v>3</v>
      </c>
      <c r="N126" s="8"/>
    </row>
    <row r="127" spans="1:14" ht="18" customHeight="1">
      <c r="A127" s="59" t="s">
        <v>195</v>
      </c>
      <c r="B127" s="88" t="s">
        <v>422</v>
      </c>
      <c r="C127" s="83" t="s">
        <v>125</v>
      </c>
      <c r="D127" s="104"/>
      <c r="E127" s="121"/>
      <c r="F127" s="229" t="str">
        <f t="shared" si="26"/>
        <v>未記入</v>
      </c>
      <c r="G127" s="4">
        <f>IF(D127="NA",0,H127)</f>
        <v>3</v>
      </c>
      <c r="H127" s="9">
        <v>3</v>
      </c>
      <c r="N127" s="8"/>
    </row>
    <row r="128" spans="1:14" ht="18" customHeight="1">
      <c r="A128" s="59"/>
      <c r="B128" s="88" t="s">
        <v>423</v>
      </c>
      <c r="C128" s="92" t="s">
        <v>126</v>
      </c>
      <c r="D128" s="117"/>
      <c r="E128" s="49"/>
      <c r="F128" s="232" t="str">
        <f>IF($D$107="NA","NA",IF($D$128="NA","NA",IF(AND(D128="○",E128=""),G128,IF(D128="○",G128,IF(D128="×",0.001,IF(D128="NA",0,"未記入"))))))</f>
        <v>未記入</v>
      </c>
      <c r="G128" s="4">
        <f>IF(D128="NA",0,H128)</f>
        <v>1</v>
      </c>
      <c r="H128" s="4">
        <v>1</v>
      </c>
      <c r="N128" s="8"/>
    </row>
    <row r="129" spans="1:18" ht="18" customHeight="1">
      <c r="A129" s="59" t="s">
        <v>195</v>
      </c>
      <c r="B129" s="88" t="s">
        <v>424</v>
      </c>
      <c r="C129" s="93" t="s">
        <v>15</v>
      </c>
      <c r="D129" s="104"/>
      <c r="E129" s="121"/>
      <c r="F129" s="229" t="str">
        <f>IF($D$107="NA","NA",IF($D$128="NA","NA",IF($D$128="×",0,IF(AND(D129="○",E129=""),G129-1,IF(D129="○",G129,IF(D129="×",0.001,IF(D129="NA",0,"未記入")))))))</f>
        <v>未記入</v>
      </c>
      <c r="G129" s="4">
        <f t="shared" ref="G129:G137" si="27">IF(OR($D$128="NA",D129="NA"),0,H129)</f>
        <v>2</v>
      </c>
      <c r="H129" s="4">
        <v>2</v>
      </c>
      <c r="L129" s="152" t="s">
        <v>832</v>
      </c>
      <c r="N129" s="8"/>
    </row>
    <row r="130" spans="1:18" ht="18" customHeight="1">
      <c r="A130" s="59"/>
      <c r="B130" s="88" t="s">
        <v>425</v>
      </c>
      <c r="C130" s="93" t="s">
        <v>16</v>
      </c>
      <c r="D130" s="104"/>
      <c r="E130" s="121"/>
      <c r="F130" s="229" t="str">
        <f t="shared" ref="F130:F137" si="28">IF($D$107="NA","NA",IF($D$128="NA","NA",IF($D$128="×",0,IF(AND(D130="○",E130=""),G130-1,IF(D130="○",G130,IF(D130="×",0.001,IF(D130="NA",0,"未記入")))))))</f>
        <v>未記入</v>
      </c>
      <c r="G130" s="4">
        <f t="shared" si="27"/>
        <v>2</v>
      </c>
      <c r="H130" s="4">
        <v>2</v>
      </c>
      <c r="L130" s="152" t="s">
        <v>832</v>
      </c>
      <c r="N130" s="8"/>
    </row>
    <row r="131" spans="1:18" ht="18" customHeight="1">
      <c r="A131" s="59"/>
      <c r="B131" s="88" t="s">
        <v>426</v>
      </c>
      <c r="C131" s="93" t="s">
        <v>17</v>
      </c>
      <c r="D131" s="104"/>
      <c r="E131" s="121"/>
      <c r="F131" s="229" t="str">
        <f t="shared" si="28"/>
        <v>未記入</v>
      </c>
      <c r="G131" s="4">
        <f t="shared" si="27"/>
        <v>2</v>
      </c>
      <c r="H131" s="4">
        <v>2</v>
      </c>
      <c r="L131" s="152" t="s">
        <v>832</v>
      </c>
      <c r="N131" s="8"/>
    </row>
    <row r="132" spans="1:18" ht="18" customHeight="1">
      <c r="A132" s="59"/>
      <c r="B132" s="88" t="s">
        <v>427</v>
      </c>
      <c r="C132" s="93" t="s">
        <v>18</v>
      </c>
      <c r="D132" s="104"/>
      <c r="E132" s="121"/>
      <c r="F132" s="229" t="str">
        <f t="shared" si="28"/>
        <v>未記入</v>
      </c>
      <c r="G132" s="4">
        <f t="shared" si="27"/>
        <v>2</v>
      </c>
      <c r="H132" s="4">
        <v>2</v>
      </c>
      <c r="L132" s="152" t="s">
        <v>832</v>
      </c>
      <c r="N132" s="8"/>
    </row>
    <row r="133" spans="1:18" ht="18" customHeight="1">
      <c r="A133" s="59"/>
      <c r="B133" s="88" t="s">
        <v>428</v>
      </c>
      <c r="C133" s="93" t="s">
        <v>19</v>
      </c>
      <c r="D133" s="104"/>
      <c r="E133" s="121"/>
      <c r="F133" s="229" t="str">
        <f t="shared" si="28"/>
        <v>未記入</v>
      </c>
      <c r="G133" s="4">
        <f t="shared" si="27"/>
        <v>2</v>
      </c>
      <c r="H133" s="4">
        <v>2</v>
      </c>
      <c r="L133" s="152" t="s">
        <v>832</v>
      </c>
      <c r="N133" s="8"/>
    </row>
    <row r="134" spans="1:18" ht="18" customHeight="1">
      <c r="A134" s="59" t="s">
        <v>195</v>
      </c>
      <c r="B134" s="88" t="s">
        <v>429</v>
      </c>
      <c r="C134" s="93" t="s">
        <v>20</v>
      </c>
      <c r="D134" s="104"/>
      <c r="E134" s="121"/>
      <c r="F134" s="229" t="str">
        <f t="shared" si="28"/>
        <v>未記入</v>
      </c>
      <c r="G134" s="4">
        <f t="shared" si="27"/>
        <v>2</v>
      </c>
      <c r="H134" s="4">
        <v>2</v>
      </c>
      <c r="L134" s="152" t="s">
        <v>832</v>
      </c>
      <c r="N134" s="8"/>
    </row>
    <row r="135" spans="1:18" ht="18" customHeight="1">
      <c r="A135" s="59" t="s">
        <v>195</v>
      </c>
      <c r="B135" s="88" t="s">
        <v>430</v>
      </c>
      <c r="C135" s="93" t="s">
        <v>21</v>
      </c>
      <c r="D135" s="104"/>
      <c r="E135" s="121"/>
      <c r="F135" s="229" t="str">
        <f t="shared" si="28"/>
        <v>未記入</v>
      </c>
      <c r="G135" s="4">
        <f t="shared" si="27"/>
        <v>2</v>
      </c>
      <c r="H135" s="4">
        <v>2</v>
      </c>
      <c r="L135" s="152" t="s">
        <v>832</v>
      </c>
      <c r="N135" s="8"/>
    </row>
    <row r="136" spans="1:18" ht="18" customHeight="1">
      <c r="A136" s="59" t="s">
        <v>342</v>
      </c>
      <c r="B136" s="88" t="s">
        <v>431</v>
      </c>
      <c r="C136" s="93" t="s">
        <v>22</v>
      </c>
      <c r="D136" s="104"/>
      <c r="E136" s="121"/>
      <c r="F136" s="229" t="str">
        <f t="shared" si="28"/>
        <v>未記入</v>
      </c>
      <c r="G136" s="4">
        <f t="shared" si="27"/>
        <v>2</v>
      </c>
      <c r="H136" s="4">
        <v>2</v>
      </c>
      <c r="L136" s="152" t="s">
        <v>832</v>
      </c>
      <c r="N136" s="8"/>
    </row>
    <row r="137" spans="1:18" ht="18" customHeight="1">
      <c r="A137" s="59" t="s">
        <v>195</v>
      </c>
      <c r="B137" s="88" t="s">
        <v>432</v>
      </c>
      <c r="C137" s="93" t="s">
        <v>23</v>
      </c>
      <c r="D137" s="104"/>
      <c r="E137" s="121"/>
      <c r="F137" s="229" t="str">
        <f t="shared" si="28"/>
        <v>未記入</v>
      </c>
      <c r="G137" s="4">
        <f t="shared" si="27"/>
        <v>2</v>
      </c>
      <c r="H137" s="4">
        <v>2</v>
      </c>
      <c r="L137" s="152" t="s">
        <v>832</v>
      </c>
      <c r="N137" s="8"/>
    </row>
    <row r="138" spans="1:18" ht="18" customHeight="1">
      <c r="A138" s="59"/>
      <c r="B138" s="85" t="s">
        <v>433</v>
      </c>
      <c r="C138" s="91"/>
      <c r="D138" s="61"/>
      <c r="E138" s="61"/>
      <c r="F138" s="233">
        <f>IF(SUM(G139:G142)=0,0,SUM(F139:F142)/SUM(G139:G142)*100)</f>
        <v>0</v>
      </c>
      <c r="G138" s="20" t="s">
        <v>207</v>
      </c>
      <c r="H138" s="21">
        <v>1</v>
      </c>
      <c r="I138" s="22"/>
      <c r="J138" s="22"/>
      <c r="K138" s="15">
        <f>IF(F138=0,0,H138)</f>
        <v>0</v>
      </c>
      <c r="N138" s="8"/>
    </row>
    <row r="139" spans="1:18" ht="18" customHeight="1">
      <c r="A139" s="59" t="s">
        <v>8</v>
      </c>
      <c r="B139" s="88" t="s">
        <v>434</v>
      </c>
      <c r="C139" s="83" t="s">
        <v>836</v>
      </c>
      <c r="D139" s="104"/>
      <c r="E139" s="121"/>
      <c r="F139" s="229" t="str">
        <f>IF($D$107="NA","NA",IF(AND(D139="○",E139=""),G139-1,IF(D139="○",G139,IF(D139="×",0.001,IF(D139="NA",0,"未記入")))))</f>
        <v>未記入</v>
      </c>
      <c r="G139" s="4">
        <f>IF(D139="NA",0,H139)</f>
        <v>3</v>
      </c>
      <c r="H139" s="9">
        <v>3</v>
      </c>
      <c r="L139" s="2" t="s">
        <v>834</v>
      </c>
      <c r="N139" s="8"/>
    </row>
    <row r="140" spans="1:18" ht="18" customHeight="1">
      <c r="A140" s="59" t="s">
        <v>11</v>
      </c>
      <c r="B140" s="88" t="s">
        <v>435</v>
      </c>
      <c r="C140" s="83" t="s">
        <v>5</v>
      </c>
      <c r="D140" s="104"/>
      <c r="E140" s="121"/>
      <c r="F140" s="229" t="str">
        <f t="shared" ref="F140:F142" si="29">IF($D$107="NA","NA",IF(AND(D140="○",E140=""),G140-1,IF(D140="○",G140,IF(D140="×",0.001,IF(D140="NA",0,"未記入")))))</f>
        <v>未記入</v>
      </c>
      <c r="G140" s="4">
        <f>IF(D140="NA",0,H140)</f>
        <v>3</v>
      </c>
      <c r="H140" s="9">
        <v>3</v>
      </c>
      <c r="N140" s="8"/>
    </row>
    <row r="141" spans="1:18" ht="18" customHeight="1">
      <c r="A141" s="59" t="s">
        <v>195</v>
      </c>
      <c r="B141" s="88" t="s">
        <v>436</v>
      </c>
      <c r="C141" s="83" t="s">
        <v>6</v>
      </c>
      <c r="D141" s="104"/>
      <c r="E141" s="121"/>
      <c r="F141" s="229" t="str">
        <f t="shared" si="29"/>
        <v>未記入</v>
      </c>
      <c r="G141" s="4">
        <f>IF(D141="NA",0,H141)</f>
        <v>3</v>
      </c>
      <c r="H141" s="9">
        <v>3</v>
      </c>
      <c r="N141" s="8"/>
    </row>
    <row r="142" spans="1:18" s="209" customFormat="1" ht="18" customHeight="1" thickBot="1">
      <c r="A142" s="204" t="s">
        <v>195</v>
      </c>
      <c r="B142" s="205" t="s">
        <v>437</v>
      </c>
      <c r="C142" s="206" t="s">
        <v>7</v>
      </c>
      <c r="D142" s="207"/>
      <c r="E142" s="208"/>
      <c r="F142" s="239" t="str">
        <f t="shared" si="29"/>
        <v>未記入</v>
      </c>
      <c r="G142" s="209">
        <f>IF(D142="NA",0,H142)</f>
        <v>3</v>
      </c>
      <c r="H142" s="210">
        <v>3</v>
      </c>
      <c r="N142" s="211"/>
      <c r="Q142" s="212"/>
      <c r="R142" s="212"/>
    </row>
    <row r="143" spans="1:18" ht="18" thickTop="1">
      <c r="C143" s="18"/>
    </row>
  </sheetData>
  <sheetProtection password="8FFC" sheet="1" objects="1" scenarios="1"/>
  <mergeCells count="14">
    <mergeCell ref="L5:L7"/>
    <mergeCell ref="I6:I7"/>
    <mergeCell ref="J6:J7"/>
    <mergeCell ref="K6:K7"/>
    <mergeCell ref="I5:K5"/>
    <mergeCell ref="G5:G7"/>
    <mergeCell ref="H5:H7"/>
    <mergeCell ref="A1:F1"/>
    <mergeCell ref="A2:F2"/>
    <mergeCell ref="A5:A7"/>
    <mergeCell ref="B5:B7"/>
    <mergeCell ref="C5:C7"/>
    <mergeCell ref="E5:E7"/>
    <mergeCell ref="F5:F7"/>
  </mergeCells>
  <phoneticPr fontId="2"/>
  <conditionalFormatting sqref="F36 F48 F66 F72 F78 F88 F101 F108 F113 F138 F23 F124 F8:F9 F25">
    <cfRule type="cellIs" dxfId="13" priority="15" stopIfTrue="1" operator="equal">
      <formula>0</formula>
    </cfRule>
  </conditionalFormatting>
  <conditionalFormatting sqref="G11:H17 G19:H106 G8:H9 G1:H4 G108:H1048576">
    <cfRule type="containsText" dxfId="12" priority="13" stopIfTrue="1" operator="containsText" text="2">
      <formula>NOT(ISERROR(SEARCH("2",G1)))</formula>
    </cfRule>
    <cfRule type="containsText" dxfId="11" priority="14" stopIfTrue="1" operator="containsText" text="3">
      <formula>NOT(ISERROR(SEARCH("3",G1)))</formula>
    </cfRule>
  </conditionalFormatting>
  <conditionalFormatting sqref="G10:H10">
    <cfRule type="containsText" dxfId="10" priority="11" stopIfTrue="1" operator="containsText" text="2">
      <formula>NOT(ISERROR(SEARCH("2",G10)))</formula>
    </cfRule>
    <cfRule type="containsText" dxfId="9" priority="12" stopIfTrue="1" operator="containsText" text="3">
      <formula>NOT(ISERROR(SEARCH("3",G10)))</formula>
    </cfRule>
  </conditionalFormatting>
  <conditionalFormatting sqref="H18">
    <cfRule type="containsText" dxfId="8" priority="8" stopIfTrue="1" operator="containsText" text="2">
      <formula>NOT(ISERROR(SEARCH("2",H18)))</formula>
    </cfRule>
    <cfRule type="containsText" dxfId="7" priority="9" stopIfTrue="1" operator="containsText" text="3">
      <formula>NOT(ISERROR(SEARCH("3",H18)))</formula>
    </cfRule>
  </conditionalFormatting>
  <conditionalFormatting sqref="G18">
    <cfRule type="containsText" dxfId="6" priority="6" stopIfTrue="1" operator="containsText" text="2">
      <formula>NOT(ISERROR(SEARCH("2",G18)))</formula>
    </cfRule>
    <cfRule type="containsText" dxfId="5" priority="7" stopIfTrue="1" operator="containsText" text="3">
      <formula>NOT(ISERROR(SEARCH("3",G18)))</formula>
    </cfRule>
  </conditionalFormatting>
  <conditionalFormatting sqref="F18">
    <cfRule type="cellIs" dxfId="4" priority="5" stopIfTrue="1" operator="equal">
      <formula>0</formula>
    </cfRule>
  </conditionalFormatting>
  <conditionalFormatting sqref="G107:H107">
    <cfRule type="containsText" dxfId="3" priority="3" stopIfTrue="1" operator="containsText" text="2">
      <formula>NOT(ISERROR(SEARCH("2",G107)))</formula>
    </cfRule>
    <cfRule type="containsText" dxfId="2" priority="4" stopIfTrue="1" operator="containsText" text="3">
      <formula>NOT(ISERROR(SEARCH("3",G107)))</formula>
    </cfRule>
  </conditionalFormatting>
  <conditionalFormatting sqref="G5:H7">
    <cfRule type="containsText" dxfId="1" priority="1" stopIfTrue="1" operator="containsText" text="2">
      <formula>NOT(ISERROR(SEARCH("2",G5)))</formula>
    </cfRule>
    <cfRule type="containsText" dxfId="0" priority="2" stopIfTrue="1" operator="containsText" text="3">
      <formula>NOT(ISERROR(SEARCH("3",G5)))</formula>
    </cfRule>
  </conditionalFormatting>
  <dataValidations xWindow="49" yWindow="734" count="81">
    <dataValidation allowBlank="1" showInputMessage="1" showErrorMessage="1" prompt="病院、診療所等であっても、保存を受託した診療録等について分析等を行おうとする場合は、委託した病院、診療所および患者の同意を得た上で、不当な営利、利益を目的としない場合に限ること。" sqref="A28"/>
    <dataValidation allowBlank="1" showInputMessage="1" showErrorMessage="1" prompt="匿名化された情報を取り扱う場合においても、匿名化の妥当性の検証を検証組織で検討することや、取り扱いをしている事実を患者等に掲示等を使って知らせるなど、個人情報の保護に配慮した上で実施すること。" sqref="A29"/>
    <dataValidation allowBlank="1" showInputMessage="1" showErrorMessage="1" prompt="情報を保存している機関に患者がアクセスし、自らの記録を閲覧するような仕組みを提供する場合は、情報の保存を受託した病院、診療所は適切なアクセス権を規定し、情報の漏えい、異なる患者の情報を見せたり、患者に見せてはいけない情報が見えたり等の誤った閲覧が起こらないように配慮すること。" sqref="A30"/>
    <dataValidation allowBlank="1" showInputMessage="1" showErrorMessage="1" prompt="情報の提供は、原則、患者が受診している医療機関等と患者間の同意で実施されること。" sqref="A31"/>
    <dataValidation allowBlank="1" showInputMessage="1" showErrorMessage="1" prompt="法律や条例により、保存業務に従事する個人もしくは従事していた個人に対して、個人情報の内容に係る守秘義務や不当使用等の禁止が規定され、当該規定違反により罰則が適用されること。" sqref="A38"/>
    <dataValidation allowBlank="1" showInputMessage="1" showErrorMessage="1" prompt="適切な外部保存に必要な技術及び運用管理能力を有することを、システム監査技術者及びCertified Information Systems Auditor （ISACA認定）等の適切な能力を持つ監査人の外部監査を受ける等、定期的に確認されていること。" sqref="A39"/>
    <dataValidation allowBlank="1" showInputMessage="1" showErrorMessage="1" prompt="保存された情報を外部保存を受託する事業者が分析、解析等を実施しないことを確認し、実施させないことを明記した契約書等を取り交わしている" sqref="A40"/>
    <dataValidation allowBlank="1" showInputMessage="1" showErrorMessage="1" prompt="外部保存を受託する事業者が提供に係るアクセス権を設定する場合は、適切な権限を設定し、情報の漏えい、異なる患者の情報を見せたり、患者に見せてはいけない情報が見えたり等の誤った閲覧が起こらないようにさせること。" sqref="A42 A56"/>
    <dataValidation allowBlank="1" showInputMessage="1" showErrorMessage="1" prompt="保存された情報を外部保存を受託する事業者が独自に提供しないように、医療機関等は契約書等で情報提供について規定すること。" sqref="A41"/>
    <dataValidation allowBlank="1" showInputMessage="1" showErrorMessage="1" prompt="医療機関等が、外部保存を受託する事業者と、その管理者や電子保存作業従事者等に対する守秘に関連した事項や違反した場合のペナルティも含めた委託契約を取り交わし、保存した情報の取り扱いに対して監督を行えること。" sqref="A50"/>
    <dataValidation allowBlank="1" showInputMessage="1" showErrorMessage="1" prompt="医療機関等と外部保存を受託する事業者を結ぶネットワーク回線の安全性に関しては「6.11 外部と個人情報を含む医療情報を交換する場合の安全管理」を遵守していること。" sqref="A51"/>
    <dataValidation allowBlank="1" showInputMessage="1" showErrorMessage="1" prompt="保存された情報を、外部保存を受託する事業者が契約で取り交わした範囲での保守作業に必要な範囲での閲覧を超えて閲覧してはならないこと。" sqref="A53"/>
    <dataValidation allowBlank="1" showInputMessage="1" showErrorMessage="1" prompt="外部保存を受託する事業者が保存した情報を分析、解析等の禁止（匿名化情報を含む）に関する事項を契約に明記し、医療機関等において厳守させること。" sqref="A54"/>
    <dataValidation allowBlank="1" showInputMessage="1" showErrorMessage="1" prompt="保存された情報を外部保存を受託する事業者が独自に提供しないように、医療機関等において情報提供について規定すること。" sqref="A55"/>
    <dataValidation allowBlank="1" showInputMessage="1" showErrorMessage="1" prompt="保存を受託した機関全体としてのより一層の自助努力を患者・国民に示す手段として、個人情報保護もしくは情報セキュリティマネジメントの認定制度である、プライバシーマークやISMS認定等の第三者による認定を取得すること。" sqref="A32 A43"/>
    <dataValidation allowBlank="1" showInputMessage="1" showErrorMessage="1" prompt="技術的な方法としては、例えばトラブル発生時のデータ修復作業等緊急時の対応を除き、原則として委託する医療機関等のみがデータ内容を閲覧できることを担保すること。" sqref="A44 A62"/>
    <dataValidation allowBlank="1" showInputMessage="1" showErrorMessage="1" prompt="非常時等の通常とは異なる状況下でアクセスすることも想定し、アクセスした事実が医療機関等で明示的に識別できる機構を併せ持つこと。" sqref="A35 A47 A65"/>
    <dataValidation allowBlank="1" showInputMessage="1" showErrorMessage="1" prompt="外部保存を受託する事業者に保存される個人識別に係る情報の暗号化を行い適切に管理する" sqref="A63 A45 A33"/>
    <dataValidation allowBlank="1" showInputMessage="1" showErrorMessage="1" prompt="外部保存を受託する事業者の管理者といえども通常はアクセスできない制御機構をもつこと。具体的には、「(a)暗号化を行う」、「(b)情報を分散管理する」という方法が考えられる。" sqref="A34 A46"/>
    <dataValidation allowBlank="1" showInputMessage="1" showErrorMessage="1" prompt="診療録等の外部保存を受託する事業者内の個人情報保護については「医療・介護関係事業者における個人情報の適切な取扱いのためのガイドライン」において考え方が示されている。「Ⅲ 医療・介護関係事業者の義務等」の「4．安全管理措置、従業者の監督及び委託先の監督（法第20条～第22条）」及び本指針6章を参照し、適切な管理を行なうこと。" sqref="A67"/>
    <dataValidation allowBlank="1" showInputMessage="1" showErrorMessage="1" prompt="診療録等の外部保存を委託する施設は、あらかじめ患者に対して、必要に応じて患者の個人情報が特定の外部の施設に送られ、保存されることについて、その安全性やリスクを含めて院内掲示等を通じて説明し、理解を得る必要がある。" sqref="A86 A68"/>
    <dataValidation allowBlank="1" showInputMessage="1" showErrorMessage="1" prompt="診療上の緊急性がある場合は必ずしも事前の説明を必要としない。意識が回復した場合には事後に説明をし、理解を得ればよい_x000d_緊急性のない場合は、原則として親権者や保護者に説明し、理解を得る必要がある。親権者による虐待が疑われる場合や保護者がいない等、説明をすることが困難な場合は、診療録等に、説明が困難な理由を明記しておくことが望まれる。" sqref="A123"/>
    <dataValidation allowBlank="1" showInputMessage="1" showErrorMessage="1" prompt="可搬媒体の授受及び保存状況を確実に記録し、事故､紛失や窃盗を防止することが必要である。また、他の保存文書等との区別を行うことにより、混同を防止しなければならない。（4.4版）" sqref="A73"/>
    <dataValidation allowBlank="1" showInputMessage="1" showErrorMessage="1" prompt="患者の情報を可搬媒体で外部に保存する場合、情報のアクセスに一定の搬送時間が必要であるが、患者の病態の急変や救急対応等に備え、緊急に診療録等の情報が必要になる場合も想定しておく必要がある。" sqref="A75"/>
    <dataValidation allowBlank="1" showInputMessage="1" showErrorMessage="1" prompt="システムの更新等にともなう相互利用性を確保するために、データの移行が確実にできるように、標準的なデータ形式を用いることが望ましい。" sqref="A76"/>
    <dataValidation allowBlank="1" showInputMessage="1" showErrorMessage="1" prompt="媒体や機器が陳腐化した場合、記録された情報を読み出すことに支障が生じるおそれがある。従って､媒体や機器の陳腐化に対応して､新たな媒体または機器に移行することが望ましい。" sqref="A77"/>
    <dataValidation allowBlank="1" showInputMessage="1" showErrorMessage="1" prompt="他の搬送物との混同が予測される場合には、他の搬送物と別のケースや系統に分けたり、同時に搬送しないことによって、その危険性を軽減すること。" sqref="A80"/>
    <dataValidation allowBlank="1" showInputMessage="1" showErrorMessage="1" prompt="診療録等の外部保存を受託する機関においては、診療録等の個人情報の保護を厳格に行う必要がある。受託する機関の管理者であっても、受託した個人情報に、正当な理由なくアクセスできない仕組みが必要である。" sqref="A82"/>
    <dataValidation allowBlank="1" showInputMessage="1" showErrorMessage="1" prompt="診療録等を保存している設備に障害が発生した場合等で、やむをえず診療録等にアクセスをする必要がある場合も、医療機関等における診療録等の個人情報と同様の秘密保持を行うと同時に、外部保存を委託した医療機関等に許可を求めなければならない。" sqref="A83"/>
    <dataValidation allowBlank="1" showInputMessage="1" showErrorMessage="1" prompt="診療録等の外部保存を受託する機関は、法令上の守秘義務を負っていることからも、委託する医療機関等と受託する機関、搬送業者との間での責任分担を明確化するとともに、守秘義務に関する事項等を契約に明記する必要がある。" sqref="A84"/>
    <dataValidation allowBlank="1" showInputMessage="1" showErrorMessage="1" prompt="診療録等の個人情報の保護に関しては、最終的に診療録等の保存義務のある医療機関等が責任を負わなければならない。従って、委託する医療機関等は、受託する機関における個人情報の保護の対策が実施されることを契約等で要請し、その実施状況を監督する必要がある。" sqref="A85 A121"/>
    <dataValidation allowBlank="1" showInputMessage="1" showErrorMessage="1" prompt="利用者を含めた保存システムの管理運用体制について、患者や社会に対して十分に説明する責任については、委託する医療機関等が主体になって対応するという前提で、個人情報の保護について留意しつつ、実際の説明を、搬送業者や委託先の機関にさせることは問題がない。" sqref="A89"/>
    <dataValidation allowBlank="1" showInputMessage="1" showErrorMessage="1" prompt="媒体への記録や保存等に用いる装置の選定、導入、及び利用者を含めた運用及び管理等に関する責任については、委託する医療機関等が主体になって対応するという前提で、個人情報の保護について留意しつつ、実際の管理を、搬送業者や受託する機関に行わせることは問題がない。" sqref="A90"/>
    <dataValidation allowBlank="1" showInputMessage="1" showErrorMessage="1" prompt="可搬媒体で搬送し、外部に保存したままにするのではなく、運用管理の状況を定期的に監査し、問題点を洗い出し、改善すべき点があれば改善していかなくてはならない。_x000d_従って、医療機関等の管理者は、現行の運用管理全般の再評価・再検討を常に心がけておく必要がある" sqref="A91"/>
    <dataValidation allowBlank="1" showInputMessage="1" showErrorMessage="1" prompt="委託する医療機関等で発生した診療録等を、外部機関に保存するタイミングの決定と一連の外部保存に関連する操作を開始する動作" sqref="A93 A129"/>
    <dataValidation allowBlank="1" showInputMessage="1" showErrorMessage="1" prompt="受託する機関で個人情報を用いた検索サービスを行う場合、作業記録と監査方法、取扱い従業者等の退職後も含めた秘密保持に関する規定、情報漏えいに関して患者からの照会があった場合の責任関係" sqref="A98"/>
    <dataValidation allowBlank="1" showInputMessage="1" showErrorMessage="1" prompt="受託する機関が、委託する医療機関等の求めに応じて可搬媒体を返送することができなくなった場合の対処方法" sqref="A99"/>
    <dataValidation allowBlank="1" showInputMessage="1" showErrorMessage="1" prompt="外部保存を受託する機関に、患者から直接、照会や苦情、開示の要求があった場合の対処方法" sqref="A100 A137"/>
    <dataValidation allowBlank="1" showInputMessage="1" showErrorMessage="1" prompt="廃棄に関わる規定は、外部保存を開始する前に委託する医療機関等と受託する機関との間で取り交わす契約書にも明記をしておく必要がある。" sqref="A103 A140"/>
    <dataValidation allowBlank="1" showInputMessage="1" showErrorMessage="1" prompt="実際の廃棄に備えて、事前に廃棄プログラム等の手順を明確化したものを作成しておくべきである。" sqref="A104 A141"/>
    <dataValidation allowBlank="1" showInputMessage="1" showErrorMessage="1" prompt="患者の個人情報に関する検索サービスを実施している場合は、検索のための台帳やそれに代わるもの、及び検索記録も機密保持できる状態で廃棄しなければならない。" sqref="A105 A142"/>
    <dataValidation allowBlank="1" showInputMessage="1" showErrorMessage="1" prompt="外部保存された診療録等を診療に用いる場合、搬送の遅れによって診療に支障が生じないようにする対策が必要である。" sqref="A109"/>
    <dataValidation allowBlank="1" showInputMessage="1" showErrorMessage="1" prompt="継続して診療をおこなっている場合等で、緊急に必要になることが予測される診療録等は内部に保存するか、外部に保存する場合でも、診療に支障が生じないようコピーや要約等を内部で利用可能にしておくこと。" sqref="A110"/>
    <dataValidation allowBlank="1" showInputMessage="1" showErrorMessage="1" prompt="診療録等を必要な利用単位で選択できるよう、他の保存文書等と区別して保存し、管理しなければならない。" sqref="A111"/>
    <dataValidation allowBlank="1" showInputMessage="1" showErrorMessage="1" prompt="診療録等の劣化、損傷、紛失、窃盗等を防止するために、適切な保存環境・条件を構築・維持しなくてはならない。" sqref="A112"/>
    <dataValidation allowBlank="1" showInputMessage="1" showErrorMessage="1" prompt="診療録等は、目視による情報の漏出を防ぐため、運搬用車両を施錠したり、搬送用ケースを封印すること。また、診療録等の授受の記録を取る等の処置を取ることによって、その危険性を軽減すること。" sqref="A114"/>
    <dataValidation allowBlank="1" showInputMessage="1" showErrorMessage="1" prompt="他の搬送物との混同が予測される場合には、他の搬送物と別のケースや系統に分けたり、同時に搬送しないことによって、混同の危険性を軽減すること。" sqref="A116"/>
    <dataValidation allowBlank="1" showInputMessage="1" showErrorMessage="1" prompt="診療録等を搬送する業者は、個人情報保護法上の守秘義務を負うことからも､委託する医療機関等と受託する機関、搬送業者の間での責任分担を明確化するとともに、守秘義務に関する事項等を契約上、明記すること。" sqref="A117"/>
    <dataValidation allowBlank="1" showInputMessage="1" showErrorMessage="1" prompt="診療録等の外部保存を受託し、検索サービス等を行う機関は、個人情報保護法による安全管理義務の面から､委託する医療機関等と搬送業者との間で、守秘義務に関する事項や、支障があった場合の責任体制等について、契約を結ぶ必要がある。" sqref="A119"/>
    <dataValidation allowBlank="1" showInputMessage="1" showErrorMessage="1" prompt="診療録等の外部保存を受託し、検索サービス等を行う機関は、サービスの実施に最小限必要な情報の閲覧にとどめ､その他の情報は、閲覧してはならない。また、情報を閲覧する者は特定の担当者に限ることとし、その他の者が閲覧してはならない。" sqref="A118"/>
    <dataValidation allowBlank="1" showInputMessage="1" showErrorMessage="1" prompt="診療録等の外部保存を受託する機関は、もっぱら搬送ケースや保管ケースの管理のみを実施すべきであり、診療録等の内容を確認したり、患者の個人情報を閲覧してはならない。また、これらの事項について､委託する医療機関等と搬送業者との間で契約を結ぶ必要がある。" sqref="A120"/>
    <dataValidation allowBlank="1" showInputMessage="1" showErrorMessage="1" prompt="外部保存実施に関する患者への説明は、患者から、病態、病歴等を含めた個人情報を収集する前に行われるべきであり、外部保存を行っている旨を、院内掲示等を通じて説明し理解を得た上で診療を開始すること。" sqref="A122"/>
    <dataValidation allowBlank="1" showInputMessage="1" showErrorMessage="1" prompt="利用者を含めた管理運用体制について、患者や社会に対して十分に説明する責任については委託する医療機関等が主体になって対応するという前提で、個人情報の保護について留意しつつ、実際の説明を、搬送業者や委託先の機関にさせることは問題がない。" sqref="A125"/>
    <dataValidation allowBlank="1" showInputMessage="1" showErrorMessage="1" prompt="診療録等の外部保存の運用及び管理等に関する責任については、委託する医療機関等が主体になって対応するという前提で、個人情報の保護について留意しつつ、実際の管理を、搬送業者や受託する機関に行わせることは問題がない。" sqref="A126"/>
    <dataValidation allowBlank="1" showInputMessage="1" showErrorMessage="1" prompt="診療録等を搬送し、外部に保存したままにするのではなく、運用管理の状況を定期的に監査し、問題点を洗い出し、改善すべき点があれば改善していかなくてはならない。_x000d_従って、医療機関等の管理者は、現行の運用管理全般の再評価・再検討を常に心がけておく必要がある。" sqref="A127"/>
    <dataValidation allowBlank="1" showInputMessage="1" showErrorMessage="1" prompt="受託する機関で個人情報を用いた検索サービスを行う場合、作業記録と監査方法" sqref="A134"/>
    <dataValidation allowBlank="1" showInputMessage="1" showErrorMessage="1" prompt="受託する機関が、委託する医療機関等の求めに応じて診療録等を返送することができなくなった場合の対処方法" sqref="A136"/>
    <dataValidation allowBlank="1" showInputMessage="1" showErrorMessage="1" prompt="取扱い従業者等の退職後も含めた秘密保持に関する規定、情報漏えいに関して患者から照会があった場合の責任関係" sqref="A135"/>
    <dataValidation allowBlank="1" showInputMessage="1" showErrorMessage="1" prompt="受託事業者が民間事業者等に課せられた経済産業省の「医療情報を受託管理する情報処理事業者向けガイドライン」や総務省の「ASP・SaaS における情報セキュリティ対策ガイドライン」及び「ASP・SaaS事業者が医療情報を取り扱う際の安全管理に関するガイドライン」等を遵守することを契約等で明確に定め、尐なくとも定期的に報告を受ける等で確認をすること。" sqref="A52"/>
    <dataValidation allowBlank="1" showInputMessage="1" showErrorMessage="1" prompt="意識障害や認知症等で本人への説明をすることが困難な場合で、診療上の緊急性がある場合は必ずしも事前の説明を必要としない。意識が回復した場合には事後に説明をし、理解を得ればよい。_x000d_乳幼児の場合も含めて本人に説明し理解を得ることが困難で、緊急性のない場合は、原則として親権者や保護者に説明し、理解を得ること。 ただし、親権者による虐待が疑われる場合や保護者がいない等、説明をすることが困難な場合は、診療録等に、説明が困難な理由を明記しておくことが望まれる。" sqref="A69"/>
    <dataValidation allowBlank="1" showInputMessage="1" showErrorMessage="1" prompt="病院、診療所が自ら堅牢性の高い設備環境を用意し、近隣の病院、診療所の診療録等を保存する、ASP・SaaS 型のサービスを提供するような場合が該当する。また、病院、診療所に準ずるものとして医療法人等が適切に管理する場所としては、公益法人である医師会の事務所で複数の医療機関等の管理者が共同責任で管理する場所等がある。" sqref="A25"/>
    <dataValidation allowBlank="1" showInputMessage="1" showErrorMessage="1" prompt="国の機関、独立行政法人、国立大学法人、地方公共団体等が開設したデータセンター等に保存する場合が該当する。この場合、本章の他の項の要求事項、本ガイドラインの他の章で言及されている、責任のあり方、安全管理対策、真正性、見読性、保存性及びC 項で定める情報管理体制の確保のための全ての要件を満たす必要がある。" sqref="A37"/>
    <dataValidation allowBlank="1" showInputMessage="1" showErrorMessage="1" prompt="法令上の保存義務を有する医療機関等は、システム堅牢性の高い安全な情報の保存場所の確保によるセキュリティ対策の向上や災害時の危機管理の推進を目的としている必要がある。また、情報を保管する機関が、本章の他の項の要求事項、本ガイドラインの他の章で言及されている、責任のあり方、安全管理対策、真正性、見読性、保存性及びC 項で定める情報管理体制の確保のための全ての要件を満たす必要がある。" sqref="A49"/>
    <dataValidation allowBlank="1" showInputMessage="1" showErrorMessage="1" prompt="保存を受託した診療録等を委託した病院、診療所や患者の許可なく分析等を目的として取り扱わないこと。" sqref="A27"/>
    <dataValidation allowBlank="1" showInputMessage="1" showErrorMessage="1" prompt="医療機関等において（ア）から（カ）を満たした上で、外部保存を受託する事業者の選定基準を定めること。少なくとも以下の4点について確認すること。_x000d_（a）医療情報等の安全管理に係る基本方針・取扱規程等の整備_x000d_（b）医療情報等の安全管理に係る実施体制の整備_x000d_（c）実績等に基づく個人データ安全管理に関する信用度_x000d_（d）財務諸表等に基づく経営の健全性" sqref="A57:A61"/>
    <dataValidation allowBlank="1" showInputMessage="1" showErrorMessage="1" prompt="運搬用車両を施錠したり、搬送用ケースを封印する等の処置を取ることによって、遺失の危険性を軽減すること。" sqref="A79"/>
    <dataValidation allowBlank="1" showInputMessage="1" showErrorMessage="1" prompt="外部保存を委託する医療機関等は保存を受託する機関、搬送業者に対して個人情報保護法を順守させる管理義務を負う。従って両者の間での責任分担を明確化するとともに、守秘義務に関する事項等を契約上明記すること。" sqref="A81"/>
    <dataValidation allowBlank="1" showInputMessage="1" showErrorMessage="1" prompt="診療上の緊急性がある場合は、必ずしも事前の説明を必要としないが、意識が回復した場合には事後に説明をし、理解を得る必要がある。_x000d_緊急性のない場合は、原則として親権者や保護者に説明し、理解を得る必要がある。親権者による虐待が疑われる場合や保護者がいない等、説明をすることが困難な場合は、診療録等に、説明が困難な理由を明記しておくことが望まれる。" sqref="A87"/>
    <dataValidation allowBlank="1" showInputMessage="1" showErrorMessage="1" prompt="診療録等が高度な個人情報であるという観点から、外部保存を終了する場合には、委託する医療機関等及び受託する機関双方で一定の配慮をしなくてはならない。_x000d_外部保存の開始には何らかの期限が示されているはずであり、外部保存の終了もこの前提に基づいて行われなければならない。期限には具体的な期日が指定されている場合もありえるし、一連の診療の終了後○○年といった一定の条件が示されていることもありえる。" sqref="A101"/>
    <dataValidation allowBlank="1" showInputMessage="1" showErrorMessage="1" prompt="受託事業者が医療機関等以外の場合には、「8.1.2 外部保存を受託する機関の選定基準」に記された要件を参照のこと_x000d_経済産業省が定めた「医療情報を受託管理する事業者向けガイドライン」や業務形態によっては総務省が定めた「ASP・SaaS における情報セキュリティ対策ガイドライン」に準拠していることを確認する規程" sqref="A10"/>
    <dataValidation allowBlank="1" showInputMessage="1" showErrorMessage="1" prompt="診療録等の外部保存を委託する医療機関等は、受託する事業者に保存されている診療録等を定期的に調べ、終了しなければならない診療録等は速やかに処理を行い、処理が厳正に執り行われたかを監査する義務を果たさなくてはならない。また、外部保存を受託する事業者も、医療機関等の求めに応じて、保存されている診療録等を厳正に取扱い、処理を行った旨を医療機関等に明確に示す必要がある" sqref="A19"/>
    <dataValidation allowBlank="1" showInputMessage="1" showErrorMessage="1" prompt="これらの廃棄に関わる規定は、外部保存を開始する前に委託契約書等にも明記をしておく必要がある" sqref="A20"/>
    <dataValidation allowBlank="1" showInputMessage="1" showErrorMessage="1" prompt="実際の廃棄に備えて、事前に廃棄プログラム等の手順を明確化した規定を作成しておくべきである" sqref="A21"/>
    <dataValidation allowBlank="1" showInputMessage="1" showErrorMessage="1" prompt="ネットワークを通じて外部保存する場合は、外部保存システム自体も一種のデータベースであり、インデックスファイル等も含めて慎重に廃棄しなければならない。また電子媒体の場合は、バックアップファイルについても同様の配慮が必要である。特に、確実に廃棄されたことを、受託者・委託者双方が確実に確認できるようにしておかなくてはならない" sqref="A22"/>
    <dataValidation allowBlank="1" showInputMessage="1" showErrorMessage="1" prompt="外部保存を受託する事業者の管理者といえども通常はアクセスできない制御機構をもつこと。具体的には、「(a)暗号化を行う」、「(b)情報を分散管理する」という方法が考えられる。→アクセス制限でも可" sqref="A64"/>
    <dataValidation type="list" allowBlank="1" showInputMessage="1" showErrorMessage="1" sqref="D26 D37 D49 D24 D71 D107">
      <formula1>"○,NA"</formula1>
    </dataValidation>
    <dataValidation type="list" allowBlank="1" showInputMessage="1" showErrorMessage="1" sqref="D57:D61 D92 D128 D67:D69">
      <formula1>"○,×"</formula1>
    </dataValidation>
    <dataValidation type="list" allowBlank="1" showInputMessage="1" showErrorMessage="1" sqref="D10:D17 D125:D127 D19:D22 D89:D91 D27:D35 D38:D47 D50:D56 D62:D65 D73:D77 D79:D87 D93:D100 D102:D105 D109:D112 D114:D123 D129:D137 D139:D142">
      <formula1>"○,×,NA"</formula1>
    </dataValidation>
    <dataValidation allowBlank="1" showInputMessage="1" showErrorMessage="1" prompt="診療録等の外部保存を委託する医療機関等は、受託する機関に保存されている診療録等を定期的に調べ、外部保存を終了しなければならない診療録等は速やかに処理した上で処理が厳正に執り行われたかを監査しなくてはならない。（4.4版）" sqref="A102 A139"/>
    <dataValidation type="list" allowBlank="1" showInputMessage="1" showErrorMessage="1" sqref="Q143:Q394">
      <formula1>$A$62:$A$64</formula1>
    </dataValidation>
    <dataValidation type="list" allowBlank="1" showInputMessage="1" showErrorMessage="1" sqref="R143:R390">
      <formula1>$H$62:$H$64</formula1>
    </dataValidation>
  </dataValidations>
  <pageMargins left="0.75000000000000011" right="0.75000000000000011" top="1" bottom="1" header="0.51" footer="0.51"/>
  <pageSetup paperSize="9" scale="54" orientation="portrait" verticalDpi="1200"/>
  <headerFooter>
    <oddHeader>&amp;R&amp;K000000MSG50-ABC_170607</oddHeader>
    <oddFooter>&amp;L&amp;"Century Gothic,標準"&amp;9&amp;K4D4D4DCopyright (c) iStream Inc., All Rights Reserved.</oddFooter>
  </headerFooter>
  <colBreaks count="1" manualBreakCount="1">
    <brk id="6" max="1048575" man="1"/>
  </col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zoomScale="75" zoomScaleNormal="75" zoomScaleSheetLayoutView="125" zoomScalePageLayoutView="75" workbookViewId="0">
      <selection activeCell="Q18" sqref="Q18"/>
    </sheetView>
  </sheetViews>
  <sheetFormatPr baseColWidth="12" defaultColWidth="8.83203125" defaultRowHeight="17" x14ac:dyDescent="0"/>
  <cols>
    <col min="1" max="1" width="9" style="23" customWidth="1"/>
    <col min="2" max="2" width="50" style="23" customWidth="1"/>
    <col min="3" max="3" width="5.1640625" style="24" customWidth="1"/>
    <col min="4" max="4" width="9.1640625" customWidth="1"/>
  </cols>
  <sheetData>
    <row r="1" spans="1:3">
      <c r="A1" s="266" t="str">
        <f>Ｃ．外部保存!A1</f>
        <v>医療情報システム安全管理ガイドライン準拠性チェックリスト
 CMIS50-C（外部保存）</v>
      </c>
      <c r="B1" s="266"/>
      <c r="C1" s="267"/>
    </row>
    <row r="2" spans="1:3">
      <c r="A2" s="266"/>
      <c r="B2" s="268" t="str">
        <f>Ｃ．外部保存!B9</f>
        <v>1.1　運用管理規程（8.4.1）</v>
      </c>
      <c r="C2" s="263" t="e">
        <f>IF(Ｃ．外部保存!F8=0,NA(),Ｃ．外部保存!F8)</f>
        <v>#N/A</v>
      </c>
    </row>
    <row r="3" spans="1:3">
      <c r="A3" s="266"/>
      <c r="B3" s="266" t="str">
        <f>Ｃ．外部保存!B23</f>
        <v>２　外部保存をネットワークを通じて行う場合（8.1）</v>
      </c>
      <c r="C3" s="263" t="e">
        <f>IF(Ｃ．外部保存!F23=0,NA(),Ｃ．外部保存!F23)</f>
        <v>#N/A</v>
      </c>
    </row>
    <row r="4" spans="1:3">
      <c r="A4" s="266"/>
      <c r="B4" s="266" t="str">
        <f>Ｃ．外部保存!B70</f>
        <v>３　電子媒体による外部保存を可搬媒体を用いて行う場合(F1)</v>
      </c>
      <c r="C4" s="263" t="e">
        <f>IF(Ｃ．外部保存!F70=0,NA(),Ｃ．外部保存!F70)</f>
        <v>#N/A</v>
      </c>
    </row>
    <row r="5" spans="1:3">
      <c r="A5" s="266"/>
      <c r="B5" s="266" t="str">
        <f>Ｃ．外部保存!B106</f>
        <v>４　紙媒体のままで外部保存を行う場合(F2)</v>
      </c>
      <c r="C5" s="263" t="e">
        <f>IF(Ｃ．外部保存!F106=0,NA(),Ｃ．外部保存!F106)</f>
        <v>#N/A</v>
      </c>
    </row>
    <row r="110" spans="6:6">
      <c r="F110">
        <f>IF(SUM(G111:G121)=0,0,SUM(F111:F121)/SUM(G111:G121)*100)</f>
        <v>0</v>
      </c>
    </row>
    <row r="117" spans="8:8">
      <c r="H117">
        <v>3</v>
      </c>
    </row>
    <row r="118" spans="8:8">
      <c r="H118">
        <v>3</v>
      </c>
    </row>
    <row r="119" spans="8:8">
      <c r="H119">
        <v>3</v>
      </c>
    </row>
    <row r="120" spans="8:8">
      <c r="H120">
        <v>3</v>
      </c>
    </row>
    <row r="134" spans="8:8">
      <c r="H134">
        <v>3</v>
      </c>
    </row>
    <row r="146" spans="8:8">
      <c r="H146">
        <v>2</v>
      </c>
    </row>
    <row r="173" spans="6:6">
      <c r="F173" s="97"/>
    </row>
    <row r="191" spans="8:8">
      <c r="H191">
        <v>3</v>
      </c>
    </row>
    <row r="192" spans="8:8">
      <c r="H192">
        <v>3</v>
      </c>
    </row>
    <row r="193" spans="6:8">
      <c r="H193">
        <v>3</v>
      </c>
    </row>
    <row r="194" spans="6:8">
      <c r="H194">
        <v>3</v>
      </c>
    </row>
    <row r="195" spans="6:8">
      <c r="H195">
        <v>3</v>
      </c>
    </row>
    <row r="196" spans="6:8">
      <c r="H196">
        <v>3</v>
      </c>
    </row>
    <row r="207" spans="6:8">
      <c r="F207" s="97"/>
    </row>
    <row r="208" spans="6:8">
      <c r="F208" s="97"/>
    </row>
    <row r="209" spans="6:6">
      <c r="F209" s="97"/>
    </row>
    <row r="210" spans="6:6">
      <c r="F210" s="97"/>
    </row>
    <row r="211" spans="6:6">
      <c r="F211" s="97"/>
    </row>
    <row r="212" spans="6:6">
      <c r="F212" s="97"/>
    </row>
    <row r="213" spans="6:6">
      <c r="F213" s="97"/>
    </row>
    <row r="214" spans="6:6">
      <c r="F214" s="97"/>
    </row>
  </sheetData>
  <sheetProtection password="8FFC" sheet="1" objects="1" scenarios="1"/>
  <phoneticPr fontId="2"/>
  <pageMargins left="0.75000000000000011" right="0.75000000000000011" top="1" bottom="1" header="0.51" footer="0.51"/>
  <pageSetup paperSize="9" scale="88" orientation="portrait" horizontalDpi="1200" verticalDpi="1200"/>
  <headerFooter>
    <oddHeader>&amp;R&amp;K000000MSG50-ABC_170607</oddHeader>
    <oddFooter>&amp;L&amp;"Century Gothic,標準"&amp;9&amp;K4D4D4DCopyright (c) iStream Inc., All Rights Reserved.</oddFooter>
  </headerFooter>
  <colBreaks count="1" manualBreakCount="1">
    <brk id="6"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使い方と注意事項</vt:lpstr>
      <vt:lpstr>Ａ．基本管理</vt:lpstr>
      <vt:lpstr>レーダーチャートA</vt:lpstr>
      <vt:lpstr>Ｂ．電子保存</vt:lpstr>
      <vt:lpstr>レーダーチャートB</vt:lpstr>
      <vt:lpstr>Ｃ．外部保存</vt:lpstr>
      <vt:lpstr>レーダーチャートC</vt:lpstr>
    </vt:vector>
  </TitlesOfParts>
  <Company>medis-dc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aizawa02</dc:creator>
  <cp:lastModifiedBy>aizawa naoyuki</cp:lastModifiedBy>
  <cp:lastPrinted>2017-05-31T21:24:54Z</cp:lastPrinted>
  <dcterms:created xsi:type="dcterms:W3CDTF">2008-08-20T04:42:15Z</dcterms:created>
  <dcterms:modified xsi:type="dcterms:W3CDTF">2017-12-05T20:55:12Z</dcterms:modified>
</cp:coreProperties>
</file>